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kalaminec\AppData\Local\Microsoft\Windows\INetCache\Content.Outlook\OOUE0OL9\"/>
    </mc:Choice>
  </mc:AlternateContent>
  <xr:revisionPtr revIDLastSave="0" documentId="13_ncr:1_{DBC0FB67-4885-4BAA-8FFA-1B4C6657E7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rashoda'!$B$1:$L$80</definedName>
    <definedName name="_xlnm.Print_Area" localSheetId="0">SAŽETAK!$A$1:$K$28</definedName>
    <definedName name="_xlnm.Print_Titles" localSheetId="1">' Račun prihoda i rashoda'!$8:$9</definedName>
    <definedName name="_xlnm.Print_Titles" localSheetId="6">'POSEBNI DIO'!$6:$7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7" l="1"/>
  <c r="K17" i="1" l="1"/>
  <c r="K16" i="1"/>
  <c r="K15" i="1"/>
  <c r="K14" i="1"/>
  <c r="K13" i="1"/>
  <c r="K11" i="1"/>
  <c r="J16" i="1"/>
  <c r="J15" i="1"/>
  <c r="J14" i="1"/>
  <c r="J11" i="1"/>
  <c r="G19" i="7"/>
  <c r="F14" i="7"/>
  <c r="F47" i="7"/>
  <c r="E14" i="7"/>
  <c r="E13" i="7" s="1"/>
  <c r="E47" i="7"/>
  <c r="H27" i="1"/>
  <c r="F13" i="7" l="1"/>
  <c r="G17" i="5" l="1"/>
  <c r="G8" i="5"/>
  <c r="G7" i="5"/>
  <c r="F22" i="5"/>
  <c r="F17" i="5"/>
  <c r="F8" i="5"/>
  <c r="F7" i="5"/>
  <c r="J36" i="3"/>
  <c r="H25" i="3"/>
  <c r="I25" i="3"/>
  <c r="H26" i="3"/>
  <c r="I26" i="3"/>
  <c r="I70" i="3"/>
  <c r="H70" i="3"/>
  <c r="G15" i="7" l="1"/>
  <c r="G14" i="7" s="1"/>
  <c r="G9" i="7" s="1"/>
  <c r="G8" i="7" s="1"/>
  <c r="G47" i="7"/>
  <c r="G42" i="7"/>
  <c r="D21" i="5"/>
  <c r="E21" i="5"/>
  <c r="E12" i="5"/>
  <c r="C21" i="5"/>
  <c r="K21" i="3"/>
  <c r="K76" i="3" l="1"/>
  <c r="K66" i="3"/>
  <c r="K62" i="3"/>
  <c r="K61" i="3"/>
  <c r="K60" i="3"/>
  <c r="K59" i="3"/>
  <c r="K57" i="3"/>
  <c r="K55" i="3"/>
  <c r="K53" i="3"/>
  <c r="K52" i="3"/>
  <c r="K51" i="3"/>
  <c r="K50" i="3"/>
  <c r="K49" i="3"/>
  <c r="K48" i="3"/>
  <c r="K47" i="3"/>
  <c r="K46" i="3"/>
  <c r="K43" i="3"/>
  <c r="K42" i="3"/>
  <c r="K41" i="3"/>
  <c r="K39" i="3"/>
  <c r="K38" i="3"/>
  <c r="K37" i="3"/>
  <c r="K34" i="3"/>
  <c r="K32" i="3"/>
  <c r="K29" i="3"/>
  <c r="J75" i="3"/>
  <c r="J74" i="3" s="1"/>
  <c r="L74" i="3" s="1"/>
  <c r="J72" i="3"/>
  <c r="J79" i="3"/>
  <c r="J78" i="3" s="1"/>
  <c r="J71" i="3"/>
  <c r="J64" i="3"/>
  <c r="J63" i="3" s="1"/>
  <c r="L63" i="3" s="1"/>
  <c r="J56" i="3"/>
  <c r="J54" i="3"/>
  <c r="J45" i="3"/>
  <c r="J40" i="3"/>
  <c r="J33" i="3"/>
  <c r="J31" i="3"/>
  <c r="J28" i="3"/>
  <c r="G75" i="3"/>
  <c r="G74" i="3" s="1"/>
  <c r="G70" i="3" s="1"/>
  <c r="G71" i="3"/>
  <c r="G64" i="3"/>
  <c r="G63" i="3" s="1"/>
  <c r="G56" i="3"/>
  <c r="G54" i="3"/>
  <c r="G45" i="3"/>
  <c r="G40" i="3"/>
  <c r="G36" i="3"/>
  <c r="K36" i="3" s="1"/>
  <c r="G33" i="3"/>
  <c r="G31" i="3"/>
  <c r="G28" i="3"/>
  <c r="G78" i="3"/>
  <c r="G79" i="3"/>
  <c r="G45" i="7"/>
  <c r="G50" i="7"/>
  <c r="D12" i="5"/>
  <c r="C12" i="5"/>
  <c r="B12" i="5"/>
  <c r="F51" i="7"/>
  <c r="F10" i="7"/>
  <c r="F50" i="7" l="1"/>
  <c r="F12" i="7" s="1"/>
  <c r="F9" i="7"/>
  <c r="F8" i="7" s="1"/>
  <c r="K74" i="3"/>
  <c r="K63" i="3"/>
  <c r="K64" i="3"/>
  <c r="K56" i="3"/>
  <c r="K54" i="3"/>
  <c r="K45" i="3"/>
  <c r="K40" i="3"/>
  <c r="K33" i="3"/>
  <c r="J27" i="3"/>
  <c r="L27" i="3" s="1"/>
  <c r="K31" i="3"/>
  <c r="K28" i="3"/>
  <c r="K75" i="3"/>
  <c r="G27" i="3"/>
  <c r="J35" i="3"/>
  <c r="L35" i="3" s="1"/>
  <c r="J70" i="3"/>
  <c r="L70" i="3" s="1"/>
  <c r="G35" i="3"/>
  <c r="K20" i="3"/>
  <c r="K70" i="3" l="1"/>
  <c r="K35" i="3"/>
  <c r="J26" i="3"/>
  <c r="J25" i="3" s="1"/>
  <c r="L25" i="3" s="1"/>
  <c r="K27" i="3"/>
  <c r="G26" i="3"/>
  <c r="G25" i="3"/>
  <c r="F11" i="7"/>
  <c r="H49" i="7"/>
  <c r="H48" i="7"/>
  <c r="H47" i="7"/>
  <c r="H45" i="7"/>
  <c r="H44" i="7"/>
  <c r="H15" i="7"/>
  <c r="H19" i="7"/>
  <c r="H42" i="7"/>
  <c r="G10" i="7"/>
  <c r="H10" i="7" s="1"/>
  <c r="E10" i="7"/>
  <c r="E51" i="7"/>
  <c r="G9" i="8"/>
  <c r="G8" i="8" s="1"/>
  <c r="F9" i="8"/>
  <c r="F8" i="8" s="1"/>
  <c r="C8" i="8"/>
  <c r="D8" i="8"/>
  <c r="E8" i="8"/>
  <c r="B8" i="8"/>
  <c r="L12" i="3"/>
  <c r="K12" i="3"/>
  <c r="E50" i="7" l="1"/>
  <c r="E12" i="7" s="1"/>
  <c r="E9" i="7"/>
  <c r="E8" i="7"/>
  <c r="K26" i="3"/>
  <c r="L26" i="3"/>
  <c r="K25" i="3"/>
  <c r="K25" i="1"/>
  <c r="J26" i="1"/>
  <c r="J25" i="1"/>
  <c r="I27" i="1"/>
  <c r="F27" i="1"/>
  <c r="G27" i="1"/>
  <c r="G13" i="7" l="1"/>
  <c r="H14" i="7"/>
  <c r="B21" i="5"/>
  <c r="F21" i="5" s="1"/>
  <c r="C19" i="5"/>
  <c r="D19" i="5"/>
  <c r="E19" i="5"/>
  <c r="B19" i="5"/>
  <c r="C16" i="5"/>
  <c r="D16" i="5"/>
  <c r="E16" i="5"/>
  <c r="E15" i="5" s="1"/>
  <c r="B16" i="5"/>
  <c r="F16" i="5" s="1"/>
  <c r="C10" i="5"/>
  <c r="D10" i="5"/>
  <c r="E10" i="5"/>
  <c r="B10" i="5"/>
  <c r="C7" i="5"/>
  <c r="D7" i="5"/>
  <c r="E7" i="5"/>
  <c r="E6" i="5" s="1"/>
  <c r="F6" i="5" s="1"/>
  <c r="B7" i="5"/>
  <c r="H18" i="3"/>
  <c r="I18" i="3"/>
  <c r="J19" i="3"/>
  <c r="I15" i="3"/>
  <c r="H15" i="3"/>
  <c r="J16" i="3"/>
  <c r="J15" i="3" s="1"/>
  <c r="H13" i="3"/>
  <c r="H12" i="3" s="1"/>
  <c r="I13" i="3"/>
  <c r="I12" i="3" s="1"/>
  <c r="J13" i="3"/>
  <c r="J12" i="3" s="1"/>
  <c r="G19" i="3"/>
  <c r="G18" i="3" s="1"/>
  <c r="G16" i="3"/>
  <c r="G15" i="3" s="1"/>
  <c r="G13" i="3"/>
  <c r="G12" i="3" s="1"/>
  <c r="G24" i="1"/>
  <c r="H24" i="1"/>
  <c r="I24" i="1"/>
  <c r="F24" i="1"/>
  <c r="G16" i="1"/>
  <c r="H16" i="1"/>
  <c r="I16" i="1"/>
  <c r="F16" i="1"/>
  <c r="G13" i="1"/>
  <c r="H13" i="1"/>
  <c r="I13" i="1"/>
  <c r="F13" i="1"/>
  <c r="J13" i="1" s="1"/>
  <c r="C15" i="5" l="1"/>
  <c r="G16" i="5"/>
  <c r="H13" i="7"/>
  <c r="G12" i="7"/>
  <c r="J18" i="3"/>
  <c r="L19" i="3"/>
  <c r="K19" i="3"/>
  <c r="J11" i="3"/>
  <c r="I11" i="3"/>
  <c r="H11" i="3"/>
  <c r="G11" i="3"/>
  <c r="G17" i="1"/>
  <c r="G28" i="1" s="1"/>
  <c r="I17" i="1"/>
  <c r="I28" i="1" s="1"/>
  <c r="H17" i="1"/>
  <c r="H28" i="1" s="1"/>
  <c r="D6" i="5"/>
  <c r="G6" i="5" s="1"/>
  <c r="C6" i="5"/>
  <c r="B6" i="5"/>
  <c r="F17" i="1"/>
  <c r="D15" i="5"/>
  <c r="G15" i="5" s="1"/>
  <c r="B15" i="5"/>
  <c r="F15" i="5" s="1"/>
  <c r="H9" i="7"/>
  <c r="E11" i="7"/>
  <c r="F28" i="1" l="1"/>
  <c r="J17" i="1"/>
  <c r="H12" i="7"/>
  <c r="G11" i="7"/>
  <c r="K11" i="3"/>
  <c r="L11" i="3"/>
  <c r="L18" i="3"/>
  <c r="K18" i="3"/>
  <c r="H8" i="7"/>
  <c r="G7" i="8"/>
  <c r="G6" i="8" s="1"/>
  <c r="F7" i="8"/>
  <c r="F6" i="8" s="1"/>
  <c r="C7" i="8"/>
  <c r="C6" i="8" s="1"/>
  <c r="D7" i="8"/>
  <c r="D6" i="8" s="1"/>
  <c r="E7" i="8"/>
  <c r="E6" i="8" s="1"/>
  <c r="B7" i="8"/>
  <c r="B6" i="8" s="1"/>
</calcChain>
</file>

<file path=xl/sharedStrings.xml><?xml version="1.0" encoding="utf-8"?>
<sst xmlns="http://schemas.openxmlformats.org/spreadsheetml/2006/main" count="276" uniqueCount="139">
  <si>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</si>
  <si>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</si>
  <si>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</si>
  <si>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</si>
  <si>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</si>
  <si>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</si>
  <si>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</si>
  <si>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</si>
  <si>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04 Ekonomski poslovi</t>
  </si>
  <si>
    <t>041 Opći ekonomski, trgovački i poslovi vezani uz rad</t>
  </si>
  <si>
    <t>II. POSEBNI DIO</t>
  </si>
  <si>
    <t>I. OPĆI DIO</t>
  </si>
  <si>
    <t>Materijalni rashodi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</si>
  <si>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</si>
  <si>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</si>
  <si>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</si>
  <si>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</si>
  <si>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</si>
  <si>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</si>
  <si>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</si>
  <si>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</si>
  <si>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</si>
  <si>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</si>
  <si>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</si>
  <si>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</si>
  <si>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</si>
  <si>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</si>
  <si>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</si>
  <si>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</si>
  <si>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</si>
  <si>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</si>
  <si>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</si>
  <si>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</si>
  <si>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</si>
  <si>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</si>
  <si>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</si>
  <si>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</si>
  <si>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</si>
  <si>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</si>
  <si>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</si>
  <si>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</si>
  <si>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</si>
  <si>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</si>
  <si>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</si>
  <si>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</si>
  <si>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</si>
  <si>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</si>
  <si>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</si>
  <si>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</si>
  <si>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</si>
  <si>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</si>
  <si>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</si>
  <si>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</si>
  <si>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</si>
  <si>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</si>
  <si>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</si>
  <si>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</si>
  <si>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</si>
  <si>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</si>
  <si>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</si>
  <si>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</si>
  <si>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</si>
  <si>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</si>
  <si>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</si>
  <si>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</si>
  <si>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</si>
  <si>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HRVATSKA AKREDITACIJSKA AGENCIJA</t>
  </si>
  <si>
    <t>OPĆI PRIHODI I PRIMICI</t>
  </si>
  <si>
    <t>ODRŽAVANJE I RAZVOJ SUSTAVA AKREDITACIJE U RH</t>
  </si>
  <si>
    <t>A652002</t>
  </si>
  <si>
    <t>ADMINISTRACIJA I UPRAVLJANJE HRVATSKE AKREDITACIJSKE AGENCIJE</t>
  </si>
  <si>
    <t>Ostali rashodi za zaposlene</t>
  </si>
  <si>
    <t>Doprinosi za obvezno zdravstveno osiguranje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</si>
  <si>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</si>
  <si>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</si>
  <si>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</si>
  <si>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</si>
  <si>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</si>
  <si>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Usluge telefona, pošte i prijevoza</t>
  </si>
  <si>
    <t>Usluge tekućeg i investicijskog održavanja</t>
  </si>
  <si>
    <t>Usluge promidžbe i informiranja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</si>
  <si>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</si>
  <si>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</si>
  <si>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</si>
  <si>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</si>
  <si>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</si>
  <si>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</si>
  <si>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</si>
  <si>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</si>
  <si>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</si>
  <si>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</si>
  <si>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</si>
  <si>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nespomenuti rashodi poslovanja</t>
  </si>
  <si>
    <t>Financijski rashodi</t>
  </si>
  <si>
    <t>Zatezne kamate</t>
  </si>
  <si>
    <t>Ostali rashodi</t>
  </si>
  <si>
    <t>Rashodi za nabavu proizvedene dugotrajne imovine</t>
  </si>
  <si>
    <t>Vlastiti prihodi</t>
  </si>
  <si>
    <t>K652006</t>
  </si>
  <si>
    <t>INFORMATIZACIJA</t>
  </si>
  <si>
    <t>Uredska oprema i namještaj</t>
  </si>
  <si>
    <t>VLASTITI PRIHODI</t>
  </si>
  <si>
    <t>Pomoći od međunarodnih organizacija te institucija i tijela EU</t>
  </si>
  <si>
    <t>Tekuće pomoći od institucija i tijela EU</t>
  </si>
  <si>
    <t>Prihodi od pruženih usluga</t>
  </si>
  <si>
    <t>Prihodi iz proračuna</t>
  </si>
  <si>
    <t>Prihodi iz nadležnog proračuna za financiranje rashoda poslovanja</t>
  </si>
  <si>
    <t>Prihodi iz nadležnog proračuna za financiranje rashoda za nabavu nefinancijske imovine</t>
  </si>
  <si>
    <t>5 Pomoći</t>
  </si>
  <si>
    <t>51 Pomoći EU</t>
  </si>
  <si>
    <t>0411 Opći ekonomski i trgovački poslovi</t>
  </si>
  <si>
    <t>Prekovremeni rad</t>
  </si>
  <si>
    <t>Postrojenje i oprema</t>
  </si>
  <si>
    <t>Doprinosi na plaće</t>
  </si>
  <si>
    <t>Rashodi za materijal i energiju</t>
  </si>
  <si>
    <t>Rashodi za usluge</t>
  </si>
  <si>
    <t>Ostali nesponenuti rashodi poslovanja</t>
  </si>
  <si>
    <t>Ostali financijski rashodi</t>
  </si>
  <si>
    <t>Bankarske usluge i usluge platnog prometa</t>
  </si>
  <si>
    <t>Kazne, penali i naknade štete</t>
  </si>
  <si>
    <t>Naknade štete pravnim i fizičkim osobama</t>
  </si>
  <si>
    <t>Rashodi za nabavu neproizvedene dugotrajne imovine</t>
  </si>
  <si>
    <t>Nematerijalna imovina</t>
  </si>
  <si>
    <t>Licence</t>
  </si>
  <si>
    <t>55 Refundacije iz pomoći EU</t>
  </si>
  <si>
    <t>Sitan inventar i autogume</t>
  </si>
  <si>
    <t>Oprema za održavanje i zaštitu</t>
  </si>
  <si>
    <t>Rashodi za dodatna ulaganja</t>
  </si>
  <si>
    <t>Dodatna ulaganja u ostalu nefinancijsku imovinu</t>
  </si>
  <si>
    <t>GOSPODARSTVO</t>
  </si>
  <si>
    <t>OSTVARENJE / IZVRŠENJE 01.2024.-06.2024.</t>
  </si>
  <si>
    <t>REBALANS 2025.</t>
  </si>
  <si>
    <t>TEKUĆI PLAN 2025.</t>
  </si>
  <si>
    <t>OSTVARENJE/ IZVRŠENJE 2025.</t>
  </si>
  <si>
    <t>IZVORNI PLAN ILI REBALANS 2025.</t>
  </si>
  <si>
    <t>TEKUĆI PLAN 2025.*</t>
  </si>
  <si>
    <t>OSTVARENJE/IZVRŠENJE 
01.2025.-06.2054.</t>
  </si>
  <si>
    <t>07770</t>
  </si>
  <si>
    <t>IZVRŠENJE FINANCIJSKOG PLANA PRORAČUNSKOG KORISNIKA DRŽAVNOG PRORAČUNA
ZA I.-VI.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</si>
</sst>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">
    <xf numFmtId="0" fontId="0" fillId="0" borderId="0"/>
    <xf numFmtId="0" fontId="3" fillId="0" borderId="0"/>
    <xf numFmtId="0" fontId="18" fillId="0" borderId="7" applyNumberFormat="0" applyProtection="0">
      <alignment horizontal="left" vertical="center" wrapText="1"/>
    </xf>
    <xf numFmtId="0" fontId="18" fillId="4" borderId="7" applyNumberFormat="0" applyProtection="0">
      <alignment horizontal="left" vertical="center" indent="1"/>
    </xf>
    <xf numFmtId="4" fontId="19" fillId="5" borderId="7" applyNumberFormat="0" applyProtection="0">
      <alignment vertical="center"/>
    </xf>
    <xf numFmtId="4" fontId="21" fillId="0" borderId="7" applyNumberFormat="0" applyProtection="0">
      <alignment horizontal="right" vertical="center"/>
    </xf>
    <xf numFmtId="0" fontId="6" fillId="0" borderId="0"/>
  </cellStyleXfs>
  <cellXfs count="17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1" fillId="0" borderId="0" xfId="0" applyFont="1" applyAlignment="1">
      <alignment vertical="top" wrapText="1"/>
    </xf>
    <xf numFmtId="3" fontId="5" fillId="2" borderId="3" xfId="0" applyNumberFormat="1" applyFont="1" applyFill="1" applyBorder="1"/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 applyAlignment="1">
      <alignment vertical="top" wrapText="1"/>
    </xf>
    <xf numFmtId="0" fontId="15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" fontId="16" fillId="0" borderId="3" xfId="0" applyNumberFormat="1" applyFont="1" applyBorder="1"/>
    <xf numFmtId="3" fontId="5" fillId="2" borderId="3" xfId="0" applyNumberFormat="1" applyFont="1" applyFill="1" applyBorder="1" applyAlignment="1">
      <alignment horizontal="right"/>
    </xf>
    <xf numFmtId="4" fontId="17" fillId="0" borderId="3" xfId="0" applyNumberFormat="1" applyFont="1" applyBorder="1"/>
    <xf numFmtId="4" fontId="5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right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6" fillId="0" borderId="3" xfId="2" quotePrefix="1" applyFont="1" applyBorder="1">
      <alignment horizontal="left" vertical="center" wrapText="1"/>
    </xf>
    <xf numFmtId="0" fontId="8" fillId="0" borderId="3" xfId="2" quotePrefix="1" applyFont="1" applyBorder="1">
      <alignment horizontal="left" vertical="center" wrapText="1"/>
    </xf>
    <xf numFmtId="3" fontId="20" fillId="0" borderId="3" xfId="4" applyNumberFormat="1" applyFont="1" applyFill="1" applyBorder="1">
      <alignment vertical="center"/>
    </xf>
    <xf numFmtId="3" fontId="19" fillId="0" borderId="3" xfId="4" applyNumberFormat="1" applyFill="1" applyBorder="1">
      <alignment vertical="center"/>
    </xf>
    <xf numFmtId="0" fontId="21" fillId="0" borderId="3" xfId="5" applyNumberFormat="1" applyBorder="1">
      <alignment horizontal="right" vertical="center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 wrapText="1"/>
    </xf>
    <xf numFmtId="4" fontId="5" fillId="3" borderId="3" xfId="0" applyNumberFormat="1" applyFont="1" applyFill="1" applyBorder="1" applyAlignment="1">
      <alignment horizontal="right" wrapText="1"/>
    </xf>
    <xf numFmtId="4" fontId="8" fillId="3" borderId="3" xfId="0" applyNumberFormat="1" applyFont="1" applyFill="1" applyBorder="1" applyAlignment="1">
      <alignment vertical="center"/>
    </xf>
    <xf numFmtId="4" fontId="8" fillId="0" borderId="3" xfId="0" applyNumberFormat="1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/>
    </xf>
    <xf numFmtId="4" fontId="8" fillId="3" borderId="3" xfId="0" applyNumberFormat="1" applyFont="1" applyFill="1" applyBorder="1" applyAlignment="1">
      <alignment vertical="center" wrapText="1"/>
    </xf>
    <xf numFmtId="3" fontId="23" fillId="2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4" fontId="5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0" fontId="24" fillId="2" borderId="3" xfId="0" applyFont="1" applyFill="1" applyBorder="1" applyAlignment="1">
      <alignment horizontal="left" vertical="center" wrapText="1"/>
    </xf>
    <xf numFmtId="4" fontId="25" fillId="2" borderId="3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/>
    </xf>
    <xf numFmtId="4" fontId="26" fillId="0" borderId="3" xfId="0" applyNumberFormat="1" applyFont="1" applyBorder="1"/>
    <xf numFmtId="4" fontId="27" fillId="0" borderId="3" xfId="0" applyNumberFormat="1" applyFont="1" applyBorder="1"/>
    <xf numFmtId="4" fontId="28" fillId="0" borderId="3" xfId="0" applyNumberFormat="1" applyFont="1" applyBorder="1"/>
    <xf numFmtId="4" fontId="29" fillId="0" borderId="3" xfId="0" applyNumberFormat="1" applyFont="1" applyBorder="1"/>
    <xf numFmtId="4" fontId="6" fillId="2" borderId="3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4" fontId="8" fillId="2" borderId="3" xfId="0" applyNumberFormat="1" applyFont="1" applyFill="1" applyBorder="1" applyAlignment="1">
      <alignment vertical="center" wrapText="1"/>
    </xf>
    <xf numFmtId="3" fontId="8" fillId="2" borderId="3" xfId="0" applyNumberFormat="1" applyFont="1" applyFill="1" applyBorder="1" applyAlignment="1">
      <alignment vertical="center" wrapText="1"/>
    </xf>
    <xf numFmtId="4" fontId="5" fillId="3" borderId="3" xfId="0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5" fillId="3" borderId="3" xfId="0" quotePrefix="1" applyFont="1" applyFill="1" applyBorder="1" applyAlignment="1">
      <alignment horizontal="right" wrapText="1"/>
    </xf>
    <xf numFmtId="4" fontId="5" fillId="3" borderId="3" xfId="0" quotePrefix="1" applyNumberFormat="1" applyFont="1" applyFill="1" applyBorder="1" applyAlignment="1">
      <alignment horizontal="right" wrapText="1"/>
    </xf>
    <xf numFmtId="4" fontId="5" fillId="3" borderId="3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/>
    </xf>
    <xf numFmtId="3" fontId="8" fillId="3" borderId="3" xfId="0" applyNumberFormat="1" applyFont="1" applyFill="1" applyBorder="1" applyAlignment="1">
      <alignment vertical="center"/>
    </xf>
    <xf numFmtId="3" fontId="8" fillId="3" borderId="3" xfId="0" applyNumberFormat="1" applyFont="1" applyFill="1" applyBorder="1" applyAlignment="1">
      <alignment vertical="center" wrapText="1"/>
    </xf>
    <xf numFmtId="3" fontId="8" fillId="0" borderId="3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5" fillId="3" borderId="3" xfId="0" quotePrefix="1" applyNumberFormat="1" applyFont="1" applyFill="1" applyBorder="1" applyAlignment="1">
      <alignment horizontal="right" wrapText="1"/>
    </xf>
    <xf numFmtId="1" fontId="8" fillId="0" borderId="3" xfId="0" applyNumberFormat="1" applyFont="1" applyBorder="1" applyAlignment="1">
      <alignment horizontal="right" vertical="center" wrapText="1"/>
    </xf>
    <xf numFmtId="1" fontId="6" fillId="0" borderId="3" xfId="0" applyNumberFormat="1" applyFont="1" applyBorder="1" applyAlignment="1">
      <alignment horizontal="right" vertical="center" wrapText="1"/>
    </xf>
    <xf numFmtId="1" fontId="5" fillId="3" borderId="3" xfId="0" quotePrefix="1" applyNumberFormat="1" applyFont="1" applyFill="1" applyBorder="1" applyAlignment="1">
      <alignment horizontal="right" wrapText="1"/>
    </xf>
    <xf numFmtId="1" fontId="8" fillId="3" borderId="3" xfId="0" applyNumberFormat="1" applyFont="1" applyFill="1" applyBorder="1" applyAlignment="1">
      <alignment vertical="center" wrapText="1"/>
    </xf>
    <xf numFmtId="3" fontId="11" fillId="0" borderId="0" xfId="0" applyNumberFormat="1" applyFont="1" applyAlignment="1">
      <alignment vertical="top" wrapText="1"/>
    </xf>
    <xf numFmtId="4" fontId="5" fillId="0" borderId="3" xfId="4" applyNumberFormat="1" applyFont="1" applyFill="1" applyBorder="1">
      <alignment vertical="center"/>
    </xf>
    <xf numFmtId="4" fontId="3" fillId="0" borderId="3" xfId="4" applyNumberFormat="1" applyFont="1" applyFill="1" applyBorder="1">
      <alignment vertical="center"/>
    </xf>
    <xf numFmtId="4" fontId="3" fillId="0" borderId="3" xfId="5" applyNumberFormat="1" applyFont="1" applyBorder="1">
      <alignment horizontal="right" vertical="center"/>
    </xf>
    <xf numFmtId="4" fontId="5" fillId="0" borderId="3" xfId="4" applyNumberFormat="1" applyFont="1" applyFill="1" applyBorder="1" applyAlignment="1">
      <alignment horizontal="right" vertical="center"/>
    </xf>
    <xf numFmtId="4" fontId="3" fillId="0" borderId="3" xfId="4" applyNumberFormat="1" applyFont="1" applyFill="1" applyBorder="1" applyAlignment="1">
      <alignment horizontal="right" vertical="center"/>
    </xf>
    <xf numFmtId="0" fontId="3" fillId="0" borderId="3" xfId="5" applyNumberFormat="1" applyFont="1" applyBorder="1">
      <alignment horizontal="right" vertical="center"/>
    </xf>
    <xf numFmtId="0" fontId="3" fillId="0" borderId="3" xfId="4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3" fontId="6" fillId="2" borderId="3" xfId="0" applyNumberFormat="1" applyFont="1" applyFill="1" applyBorder="1" applyAlignment="1">
      <alignment vertical="center" wrapText="1"/>
    </xf>
    <xf numFmtId="0" fontId="30" fillId="2" borderId="5" xfId="0" applyFont="1" applyFill="1" applyBorder="1" applyAlignment="1">
      <alignment horizontal="right" vertical="center"/>
    </xf>
    <xf numFmtId="0" fontId="16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right" vertical="center"/>
    </xf>
    <xf numFmtId="3" fontId="3" fillId="0" borderId="3" xfId="0" applyNumberFormat="1" applyFont="1" applyBorder="1" applyAlignment="1">
      <alignment horizontal="right"/>
    </xf>
    <xf numFmtId="0" fontId="5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wrapText="1"/>
    </xf>
    <xf numFmtId="0" fontId="5" fillId="0" borderId="1" xfId="0" quotePrefix="1" applyFont="1" applyBorder="1" applyAlignment="1">
      <alignment horizont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5" fillId="3" borderId="3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4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</cellXfs>
  <cellStyles count="7">
    <cellStyle name="Normal" xfId="0" builtinId="0"/>
    <cellStyle name="Normal 2" xfId="6" xr:uid="{3148874C-E245-4B5E-850A-44DEF5AF7524}"/>
    <cellStyle name="Obično_List4" xfId="1" xr:uid="{00000000-0005-0000-0000-000001000000}"/>
    <cellStyle name="SAPBEXaggData" xfId="4" xr:uid="{00000000-0005-0000-0000-000002000000}"/>
    <cellStyle name="SAPBEXHLevel3" xfId="2" xr:uid="{00000000-0005-0000-0000-000003000000}"/>
    <cellStyle name="SAPBEXstdData" xfId="5" xr:uid="{00000000-0005-0000-0000-000004000000}"/>
    <cellStyle name="SAPBEXstdItem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7"/>
  <sheetViews>
    <sheetView tabSelected="1" zoomScaleNormal="100" workbookViewId="0">
      <selection activeCell="H14" sqref="H14"/>
    </sheetView>
  </sheetViews>
  <sheetFormatPr defaultRowHeight="15" x14ac:dyDescent="0.25"/>
  <cols>
    <col min="5" max="5" width="19.140625" customWidth="1"/>
    <col min="6" max="6" width="14" customWidth="1"/>
    <col min="7" max="7" width="14.85546875" customWidth="1"/>
    <col min="8" max="8" width="13" customWidth="1"/>
    <col min="9" max="9" width="13.140625" customWidth="1"/>
    <col min="10" max="11" width="10.5703125" customWidth="1"/>
    <col min="12" max="12" width="25.28515625" customWidth="1"/>
  </cols>
  <sheetData>
    <row r="1" spans="1:12" x14ac:dyDescent="0.25">
      <c r="A1" s="122" t="s">
        <v>66</v>
      </c>
      <c r="B1" s="122"/>
      <c r="C1" s="122"/>
      <c r="D1" s="122"/>
      <c r="E1" s="122"/>
      <c r="F1" s="109"/>
      <c r="G1" s="109"/>
      <c r="H1" s="109"/>
      <c r="I1" s="109"/>
      <c r="J1" s="109"/>
      <c r="K1" s="109"/>
    </row>
    <row r="2" spans="1:12" ht="42" customHeight="1" x14ac:dyDescent="0.25">
      <c r="A2" s="119" t="s">
        <v>138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9"/>
    </row>
    <row r="3" spans="1:12" ht="18" customHeight="1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2"/>
    </row>
    <row r="4" spans="1:12" ht="15.75" customHeight="1" x14ac:dyDescent="0.25">
      <c r="A4" s="119" t="s">
        <v>11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8"/>
    </row>
    <row r="5" spans="1:12" x14ac:dyDescent="0.25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3"/>
    </row>
    <row r="6" spans="1:12" ht="18" customHeight="1" x14ac:dyDescent="0.25">
      <c r="A6" s="119" t="s">
        <v>52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7"/>
    </row>
    <row r="7" spans="1:12" ht="18" customHeight="1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7"/>
    </row>
    <row r="8" spans="1:12" ht="18" customHeight="1" x14ac:dyDescent="0.25">
      <c r="A8" s="125" t="s">
        <v>60</v>
      </c>
      <c r="B8" s="125"/>
      <c r="C8" s="125"/>
      <c r="D8" s="125"/>
      <c r="E8" s="125"/>
      <c r="F8" s="110"/>
      <c r="G8" s="111"/>
      <c r="H8" s="111"/>
      <c r="I8" s="111"/>
      <c r="J8" s="108"/>
      <c r="K8" s="108"/>
    </row>
    <row r="9" spans="1:12" ht="51" x14ac:dyDescent="0.25">
      <c r="A9" s="126" t="s">
        <v>7</v>
      </c>
      <c r="B9" s="126"/>
      <c r="C9" s="126"/>
      <c r="D9" s="126"/>
      <c r="E9" s="126"/>
      <c r="F9" s="20" t="s">
        <v>130</v>
      </c>
      <c r="G9" s="20" t="s">
        <v>131</v>
      </c>
      <c r="H9" s="20" t="s">
        <v>132</v>
      </c>
      <c r="I9" s="20" t="s">
        <v>133</v>
      </c>
      <c r="J9" s="20" t="s">
        <v>25</v>
      </c>
      <c r="K9" s="20" t="s">
        <v>25</v>
      </c>
    </row>
    <row r="10" spans="1:12" x14ac:dyDescent="0.25">
      <c r="A10" s="127">
        <v>1</v>
      </c>
      <c r="B10" s="127"/>
      <c r="C10" s="127"/>
      <c r="D10" s="127"/>
      <c r="E10" s="128"/>
      <c r="F10" s="20">
        <v>2</v>
      </c>
      <c r="G10" s="112">
        <v>3</v>
      </c>
      <c r="H10" s="112">
        <v>4</v>
      </c>
      <c r="I10" s="112">
        <v>5</v>
      </c>
      <c r="J10" s="112" t="s">
        <v>37</v>
      </c>
      <c r="K10" s="112" t="s">
        <v>38</v>
      </c>
    </row>
    <row r="11" spans="1:12" x14ac:dyDescent="0.25">
      <c r="A11" s="120" t="s">
        <v>27</v>
      </c>
      <c r="B11" s="124"/>
      <c r="C11" s="124"/>
      <c r="D11" s="124"/>
      <c r="E11" s="137"/>
      <c r="F11" s="51">
        <v>675700.7</v>
      </c>
      <c r="G11" s="83">
        <v>1910824</v>
      </c>
      <c r="H11" s="83">
        <v>1910824</v>
      </c>
      <c r="I11" s="51">
        <v>711790.5</v>
      </c>
      <c r="J11" s="51">
        <f>I11/F11*100</f>
        <v>105.34109258729494</v>
      </c>
      <c r="K11" s="51">
        <f>I11/H11*100</f>
        <v>37.250447974277066</v>
      </c>
    </row>
    <row r="12" spans="1:12" x14ac:dyDescent="0.25">
      <c r="A12" s="138" t="s">
        <v>26</v>
      </c>
      <c r="B12" s="137"/>
      <c r="C12" s="137"/>
      <c r="D12" s="137"/>
      <c r="E12" s="137"/>
      <c r="F12" s="51">
        <v>0</v>
      </c>
      <c r="G12" s="83">
        <v>0</v>
      </c>
      <c r="H12" s="83">
        <v>0</v>
      </c>
      <c r="I12" s="51">
        <v>0</v>
      </c>
      <c r="J12" s="51">
        <v>0</v>
      </c>
      <c r="K12" s="51">
        <v>0</v>
      </c>
    </row>
    <row r="13" spans="1:12" x14ac:dyDescent="0.25">
      <c r="A13" s="134" t="s">
        <v>0</v>
      </c>
      <c r="B13" s="135"/>
      <c r="C13" s="135"/>
      <c r="D13" s="135"/>
      <c r="E13" s="136"/>
      <c r="F13" s="55">
        <f>F11+F12</f>
        <v>675700.7</v>
      </c>
      <c r="G13" s="84">
        <f t="shared" ref="G13:I13" si="0">G11+G12</f>
        <v>1910824</v>
      </c>
      <c r="H13" s="84">
        <f t="shared" si="0"/>
        <v>1910824</v>
      </c>
      <c r="I13" s="55">
        <f t="shared" si="0"/>
        <v>711790.5</v>
      </c>
      <c r="J13" s="52">
        <f t="shared" ref="J13:J17" si="1">I13/F13*100</f>
        <v>105.34109258729494</v>
      </c>
      <c r="K13" s="52">
        <f t="shared" ref="K13:K17" si="2">I13/H13*100</f>
        <v>37.250447974277066</v>
      </c>
    </row>
    <row r="14" spans="1:12" x14ac:dyDescent="0.25">
      <c r="A14" s="141" t="s">
        <v>28</v>
      </c>
      <c r="B14" s="124"/>
      <c r="C14" s="124"/>
      <c r="D14" s="124"/>
      <c r="E14" s="124"/>
      <c r="F14" s="56">
        <v>664840.34</v>
      </c>
      <c r="G14" s="83">
        <v>1902015</v>
      </c>
      <c r="H14" s="83">
        <v>1902015</v>
      </c>
      <c r="I14" s="51">
        <v>711790.5</v>
      </c>
      <c r="J14" s="53">
        <f t="shared" si="1"/>
        <v>107.0618699220327</v>
      </c>
      <c r="K14" s="53">
        <f t="shared" si="2"/>
        <v>37.422969850395503</v>
      </c>
    </row>
    <row r="15" spans="1:12" x14ac:dyDescent="0.25">
      <c r="A15" s="138" t="s">
        <v>29</v>
      </c>
      <c r="B15" s="137"/>
      <c r="C15" s="137"/>
      <c r="D15" s="137"/>
      <c r="E15" s="137"/>
      <c r="F15" s="57">
        <v>53803.13</v>
      </c>
      <c r="G15" s="83">
        <v>18585</v>
      </c>
      <c r="H15" s="83">
        <v>18585</v>
      </c>
      <c r="I15" s="51">
        <v>0</v>
      </c>
      <c r="J15" s="53">
        <f t="shared" si="1"/>
        <v>0</v>
      </c>
      <c r="K15" s="53">
        <f t="shared" si="2"/>
        <v>0</v>
      </c>
    </row>
    <row r="16" spans="1:12" x14ac:dyDescent="0.25">
      <c r="A16" s="142" t="s">
        <v>1</v>
      </c>
      <c r="B16" s="143"/>
      <c r="C16" s="143"/>
      <c r="D16" s="143"/>
      <c r="E16" s="144"/>
      <c r="F16" s="55">
        <f>F14+F15</f>
        <v>718643.47</v>
      </c>
      <c r="G16" s="84">
        <f t="shared" ref="G16:I16" si="3">G14+G15</f>
        <v>1920600</v>
      </c>
      <c r="H16" s="84">
        <f t="shared" si="3"/>
        <v>1920600</v>
      </c>
      <c r="I16" s="55">
        <f t="shared" si="3"/>
        <v>711790.5</v>
      </c>
      <c r="J16" s="52">
        <f t="shared" si="1"/>
        <v>99.046401966193343</v>
      </c>
      <c r="K16" s="52">
        <f t="shared" si="2"/>
        <v>37.060840362386756</v>
      </c>
    </row>
    <row r="17" spans="1:42" x14ac:dyDescent="0.25">
      <c r="A17" s="140" t="s">
        <v>2</v>
      </c>
      <c r="B17" s="135"/>
      <c r="C17" s="135"/>
      <c r="D17" s="135"/>
      <c r="E17" s="135"/>
      <c r="F17" s="58">
        <f>F13-F16</f>
        <v>-42942.770000000019</v>
      </c>
      <c r="G17" s="85">
        <f t="shared" ref="G17:I17" si="4">G13-G16</f>
        <v>-9776</v>
      </c>
      <c r="H17" s="85">
        <f t="shared" si="4"/>
        <v>-9776</v>
      </c>
      <c r="I17" s="58">
        <f t="shared" si="4"/>
        <v>0</v>
      </c>
      <c r="J17" s="54">
        <f t="shared" si="1"/>
        <v>0</v>
      </c>
      <c r="K17" s="54">
        <f t="shared" si="2"/>
        <v>0</v>
      </c>
    </row>
    <row r="18" spans="1:42" x14ac:dyDescent="0.25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"/>
    </row>
    <row r="19" spans="1:42" ht="18" customHeight="1" x14ac:dyDescent="0.25">
      <c r="A19" s="123" t="s">
        <v>57</v>
      </c>
      <c r="B19" s="123"/>
      <c r="C19" s="123"/>
      <c r="D19" s="123"/>
      <c r="E19" s="123"/>
      <c r="F19" s="110"/>
      <c r="G19" s="111"/>
      <c r="H19" s="111"/>
      <c r="I19" s="111"/>
      <c r="J19" s="108"/>
      <c r="K19" s="108"/>
      <c r="L19" s="1"/>
    </row>
    <row r="20" spans="1:42" ht="51" x14ac:dyDescent="0.25">
      <c r="A20" s="126" t="s">
        <v>7</v>
      </c>
      <c r="B20" s="126"/>
      <c r="C20" s="126"/>
      <c r="D20" s="126"/>
      <c r="E20" s="126"/>
      <c r="F20" s="20" t="s">
        <v>130</v>
      </c>
      <c r="G20" s="20" t="s">
        <v>131</v>
      </c>
      <c r="H20" s="20" t="s">
        <v>132</v>
      </c>
      <c r="I20" s="20" t="s">
        <v>133</v>
      </c>
      <c r="J20" s="20" t="s">
        <v>25</v>
      </c>
      <c r="K20" s="20" t="s">
        <v>25</v>
      </c>
    </row>
    <row r="21" spans="1:42" x14ac:dyDescent="0.25">
      <c r="A21" s="129">
        <v>1</v>
      </c>
      <c r="B21" s="130"/>
      <c r="C21" s="130"/>
      <c r="D21" s="130"/>
      <c r="E21" s="130"/>
      <c r="F21" s="113">
        <v>2</v>
      </c>
      <c r="G21" s="112">
        <v>3</v>
      </c>
      <c r="H21" s="112">
        <v>4</v>
      </c>
      <c r="I21" s="112">
        <v>5</v>
      </c>
      <c r="J21" s="112" t="s">
        <v>37</v>
      </c>
      <c r="K21" s="112" t="s">
        <v>38</v>
      </c>
    </row>
    <row r="22" spans="1:42" ht="15" customHeight="1" x14ac:dyDescent="0.25">
      <c r="A22" s="120" t="s">
        <v>30</v>
      </c>
      <c r="B22" s="121"/>
      <c r="C22" s="121"/>
      <c r="D22" s="121"/>
      <c r="E22" s="121"/>
      <c r="F22" s="78">
        <v>0</v>
      </c>
      <c r="G22" s="86">
        <v>0</v>
      </c>
      <c r="H22" s="89">
        <v>0</v>
      </c>
      <c r="I22" s="78">
        <v>0</v>
      </c>
      <c r="J22" s="51"/>
      <c r="K22" s="51"/>
    </row>
    <row r="23" spans="1:42" ht="15" customHeight="1" x14ac:dyDescent="0.25">
      <c r="A23" s="120" t="s">
        <v>31</v>
      </c>
      <c r="B23" s="124"/>
      <c r="C23" s="124"/>
      <c r="D23" s="124"/>
      <c r="E23" s="124"/>
      <c r="F23" s="79">
        <v>0</v>
      </c>
      <c r="G23" s="87">
        <v>0</v>
      </c>
      <c r="H23" s="90">
        <v>0</v>
      </c>
      <c r="I23" s="79">
        <v>0</v>
      </c>
      <c r="J23" s="51"/>
      <c r="K23" s="51"/>
    </row>
    <row r="24" spans="1:42" ht="15" customHeight="1" x14ac:dyDescent="0.25">
      <c r="A24" s="145" t="s">
        <v>51</v>
      </c>
      <c r="B24" s="146"/>
      <c r="C24" s="146"/>
      <c r="D24" s="146"/>
      <c r="E24" s="147"/>
      <c r="F24" s="80">
        <f>F22+F23</f>
        <v>0</v>
      </c>
      <c r="G24" s="88">
        <f t="shared" ref="G24:I24" si="5">G22+G23</f>
        <v>0</v>
      </c>
      <c r="H24" s="91">
        <f t="shared" si="5"/>
        <v>0</v>
      </c>
      <c r="I24" s="81">
        <f t="shared" si="5"/>
        <v>0</v>
      </c>
      <c r="J24" s="82"/>
      <c r="K24" s="82"/>
    </row>
    <row r="25" spans="1:42" s="25" customFormat="1" ht="15" customHeight="1" x14ac:dyDescent="0.25">
      <c r="A25" s="120" t="s">
        <v>15</v>
      </c>
      <c r="B25" s="124"/>
      <c r="C25" s="124"/>
      <c r="D25" s="124"/>
      <c r="E25" s="124"/>
      <c r="F25" s="57">
        <v>273519.78000000003</v>
      </c>
      <c r="G25" s="83">
        <v>9776</v>
      </c>
      <c r="H25" s="83">
        <v>9776</v>
      </c>
      <c r="I25" s="51">
        <v>9775.7999999999993</v>
      </c>
      <c r="J25" s="51">
        <f>I25/F25*100</f>
        <v>3.5740742406271306</v>
      </c>
      <c r="K25" s="51">
        <f>I25/H25*100</f>
        <v>99.997954173486079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5" customFormat="1" ht="15" customHeight="1" x14ac:dyDescent="0.25">
      <c r="A26" s="120" t="s">
        <v>56</v>
      </c>
      <c r="B26" s="124"/>
      <c r="C26" s="124"/>
      <c r="D26" s="124"/>
      <c r="E26" s="124"/>
      <c r="F26" s="57">
        <v>-230577.01</v>
      </c>
      <c r="G26" s="83">
        <v>0</v>
      </c>
      <c r="H26" s="83">
        <v>0</v>
      </c>
      <c r="I26" s="51">
        <v>-9775.7999999999993</v>
      </c>
      <c r="J26" s="51">
        <f>I26/F26*100</f>
        <v>4.2397114959552988</v>
      </c>
      <c r="K26" s="51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32" customFormat="1" x14ac:dyDescent="0.25">
      <c r="A27" s="145" t="s">
        <v>58</v>
      </c>
      <c r="B27" s="146"/>
      <c r="C27" s="146"/>
      <c r="D27" s="146"/>
      <c r="E27" s="147"/>
      <c r="F27" s="55">
        <f>F25+F26</f>
        <v>42942.770000000019</v>
      </c>
      <c r="G27" s="84">
        <f>G25+G26</f>
        <v>9776</v>
      </c>
      <c r="H27" s="84">
        <f>H25+H26</f>
        <v>9776</v>
      </c>
      <c r="I27" s="55">
        <f>I25+I26</f>
        <v>0</v>
      </c>
      <c r="J27" s="77"/>
      <c r="K27" s="77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</row>
    <row r="28" spans="1:42" x14ac:dyDescent="0.25">
      <c r="A28" s="139" t="s">
        <v>59</v>
      </c>
      <c r="B28" s="139"/>
      <c r="C28" s="139"/>
      <c r="D28" s="139"/>
      <c r="E28" s="139"/>
      <c r="F28" s="58">
        <f>F17+F27</f>
        <v>0</v>
      </c>
      <c r="G28" s="85">
        <f t="shared" ref="G28:I28" si="6">G17+G27</f>
        <v>0</v>
      </c>
      <c r="H28" s="92">
        <f t="shared" si="6"/>
        <v>0</v>
      </c>
      <c r="I28" s="58">
        <f t="shared" si="6"/>
        <v>0</v>
      </c>
      <c r="J28" s="52"/>
      <c r="K28" s="52"/>
    </row>
    <row r="29" spans="1:42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</row>
    <row r="30" spans="1:42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42" x14ac:dyDescent="0.25">
      <c r="A31" s="132" t="s">
        <v>61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</row>
    <row r="32" spans="1:42" ht="15" customHeight="1" x14ac:dyDescent="0.25">
      <c r="A32" s="132" t="s">
        <v>62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</row>
    <row r="33" spans="1:11" ht="15" customHeight="1" x14ac:dyDescent="0.25">
      <c r="A33" s="132" t="s">
        <v>63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</row>
    <row r="34" spans="1:11" ht="15" customHeight="1" x14ac:dyDescent="0.25">
      <c r="A34" s="132" t="s">
        <v>64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</row>
    <row r="35" spans="1:11" ht="36.75" customHeight="1" x14ac:dyDescent="0.25">
      <c r="A35" s="132"/>
      <c r="B35" s="132"/>
      <c r="C35" s="132"/>
      <c r="D35" s="132"/>
      <c r="E35" s="132"/>
      <c r="F35" s="132"/>
      <c r="G35" s="132"/>
      <c r="H35" s="132"/>
      <c r="I35" s="132"/>
      <c r="J35" s="132"/>
      <c r="K35" s="132"/>
    </row>
    <row r="36" spans="1:11" ht="15" customHeight="1" x14ac:dyDescent="0.25">
      <c r="A36" s="133" t="s">
        <v>65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</row>
    <row r="37" spans="1:11" x14ac:dyDescent="0.25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</row>
  </sheetData>
  <mergeCells count="33">
    <mergeCell ref="A34:K35"/>
    <mergeCell ref="A36:K37"/>
    <mergeCell ref="A13:E13"/>
    <mergeCell ref="A23:E23"/>
    <mergeCell ref="A11:E11"/>
    <mergeCell ref="A12:E12"/>
    <mergeCell ref="A28:E28"/>
    <mergeCell ref="A15:E15"/>
    <mergeCell ref="A17:E17"/>
    <mergeCell ref="A14:E14"/>
    <mergeCell ref="A31:K31"/>
    <mergeCell ref="A16:E16"/>
    <mergeCell ref="A32:K32"/>
    <mergeCell ref="A33:K33"/>
    <mergeCell ref="A27:E27"/>
    <mergeCell ref="A24:E24"/>
    <mergeCell ref="A26:E26"/>
    <mergeCell ref="A8:E8"/>
    <mergeCell ref="A9:E9"/>
    <mergeCell ref="A10:E10"/>
    <mergeCell ref="A20:E20"/>
    <mergeCell ref="A21:E21"/>
    <mergeCell ref="A18:K18"/>
    <mergeCell ref="A2:K2"/>
    <mergeCell ref="A22:E22"/>
    <mergeCell ref="A1:E1"/>
    <mergeCell ref="A19:E19"/>
    <mergeCell ref="A25:E25"/>
    <mergeCell ref="A3:K3"/>
    <mergeCell ref="A5:K5"/>
    <mergeCell ref="A7:K7"/>
    <mergeCell ref="A6:K6"/>
    <mergeCell ref="A4:K4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84"/>
  <sheetViews>
    <sheetView topLeftCell="A22" zoomScale="90" zoomScaleNormal="90" zoomScaleSheetLayoutView="90" workbookViewId="0">
      <selection activeCell="I16" sqref="I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122" t="s">
        <v>66</v>
      </c>
      <c r="C1" s="122"/>
      <c r="D1" s="122"/>
      <c r="E1" s="122"/>
      <c r="F1" s="122"/>
      <c r="G1" s="33"/>
      <c r="H1" s="33"/>
      <c r="I1" s="33"/>
      <c r="J1" s="33"/>
      <c r="K1" s="33"/>
      <c r="L1" s="33"/>
    </row>
    <row r="2" spans="2:12" ht="15.75" customHeight="1" x14ac:dyDescent="0.25">
      <c r="B2" s="148" t="s">
        <v>11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2:12" ht="18" x14ac:dyDescent="0.25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2:12" ht="15.75" customHeight="1" x14ac:dyDescent="0.25">
      <c r="B4" s="148" t="s">
        <v>54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2:12" ht="18" x14ac:dyDescent="0.25"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</row>
    <row r="6" spans="2:12" ht="15.75" customHeight="1" x14ac:dyDescent="0.25">
      <c r="B6" s="148" t="s">
        <v>39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2:12" ht="18" x14ac:dyDescent="0.25"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</row>
    <row r="8" spans="2:12" ht="45" customHeight="1" x14ac:dyDescent="0.25">
      <c r="B8" s="152" t="s">
        <v>7</v>
      </c>
      <c r="C8" s="153"/>
      <c r="D8" s="153"/>
      <c r="E8" s="153"/>
      <c r="F8" s="154"/>
      <c r="G8" s="24" t="s">
        <v>130</v>
      </c>
      <c r="H8" s="24" t="s">
        <v>131</v>
      </c>
      <c r="I8" s="24" t="s">
        <v>132</v>
      </c>
      <c r="J8" s="24" t="s">
        <v>133</v>
      </c>
      <c r="K8" s="24" t="s">
        <v>25</v>
      </c>
      <c r="L8" s="24" t="s">
        <v>50</v>
      </c>
    </row>
    <row r="9" spans="2:12" x14ac:dyDescent="0.25">
      <c r="B9" s="149">
        <v>1</v>
      </c>
      <c r="C9" s="150"/>
      <c r="D9" s="150"/>
      <c r="E9" s="150"/>
      <c r="F9" s="151"/>
      <c r="G9" s="26">
        <v>2</v>
      </c>
      <c r="H9" s="26">
        <v>3</v>
      </c>
      <c r="I9" s="26">
        <v>4</v>
      </c>
      <c r="J9" s="26">
        <v>5</v>
      </c>
      <c r="K9" s="26" t="s">
        <v>37</v>
      </c>
      <c r="L9" s="26" t="s">
        <v>38</v>
      </c>
    </row>
    <row r="10" spans="2:12" x14ac:dyDescent="0.25">
      <c r="B10" s="6"/>
      <c r="C10" s="6"/>
      <c r="D10" s="6"/>
      <c r="E10" s="6"/>
      <c r="F10" s="6" t="s">
        <v>49</v>
      </c>
      <c r="G10" s="4"/>
      <c r="H10" s="4"/>
      <c r="I10" s="4"/>
      <c r="J10" s="69"/>
      <c r="K10" s="69"/>
      <c r="L10" s="69"/>
    </row>
    <row r="11" spans="2:12" x14ac:dyDescent="0.25">
      <c r="B11" s="6">
        <v>6</v>
      </c>
      <c r="C11" s="6"/>
      <c r="D11" s="6"/>
      <c r="E11" s="6"/>
      <c r="F11" s="6" t="s">
        <v>3</v>
      </c>
      <c r="G11" s="62">
        <f>G12+G15+G18</f>
        <v>675700.70000000007</v>
      </c>
      <c r="H11" s="23">
        <f t="shared" ref="H11:J11" si="0">H12+H15+H18</f>
        <v>1910824</v>
      </c>
      <c r="I11" s="23">
        <f t="shared" si="0"/>
        <v>1910824</v>
      </c>
      <c r="J11" s="62">
        <f t="shared" si="0"/>
        <v>711790.5</v>
      </c>
      <c r="K11" s="37">
        <f>J11/G11*100</f>
        <v>105.34109258729491</v>
      </c>
      <c r="L11" s="37">
        <f>J11/I11*100</f>
        <v>37.250447974277066</v>
      </c>
    </row>
    <row r="12" spans="2:12" ht="25.5" x14ac:dyDescent="0.25">
      <c r="B12" s="6"/>
      <c r="C12" s="65">
        <v>63</v>
      </c>
      <c r="D12" s="65"/>
      <c r="E12" s="65"/>
      <c r="F12" s="65" t="s">
        <v>13</v>
      </c>
      <c r="G12" s="66">
        <f>G13</f>
        <v>0</v>
      </c>
      <c r="H12" s="67">
        <f t="shared" ref="H12:L13" si="1">H13</f>
        <v>0</v>
      </c>
      <c r="I12" s="67">
        <f t="shared" si="1"/>
        <v>0</v>
      </c>
      <c r="J12" s="66">
        <f t="shared" si="1"/>
        <v>0</v>
      </c>
      <c r="K12" s="66">
        <f t="shared" si="1"/>
        <v>0</v>
      </c>
      <c r="L12" s="66">
        <f t="shared" si="1"/>
        <v>0</v>
      </c>
    </row>
    <row r="13" spans="2:12" ht="25.5" x14ac:dyDescent="0.25">
      <c r="B13" s="7"/>
      <c r="C13" s="7"/>
      <c r="D13" s="7">
        <v>632</v>
      </c>
      <c r="E13" s="7"/>
      <c r="F13" s="16" t="s">
        <v>102</v>
      </c>
      <c r="G13" s="63">
        <f>G14</f>
        <v>0</v>
      </c>
      <c r="H13" s="4">
        <f t="shared" si="1"/>
        <v>0</v>
      </c>
      <c r="I13" s="4">
        <f t="shared" si="1"/>
        <v>0</v>
      </c>
      <c r="J13" s="63">
        <f t="shared" si="1"/>
        <v>0</v>
      </c>
      <c r="K13" s="35"/>
      <c r="L13" s="35"/>
    </row>
    <row r="14" spans="2:12" x14ac:dyDescent="0.25">
      <c r="B14" s="7"/>
      <c r="C14" s="7"/>
      <c r="D14" s="7"/>
      <c r="E14" s="8">
        <v>6323</v>
      </c>
      <c r="F14" s="8" t="s">
        <v>103</v>
      </c>
      <c r="G14" s="64">
        <v>0</v>
      </c>
      <c r="H14" s="59">
        <v>0</v>
      </c>
      <c r="I14" s="59">
        <v>0</v>
      </c>
      <c r="J14" s="70"/>
      <c r="K14" s="72"/>
      <c r="L14" s="72"/>
    </row>
    <row r="15" spans="2:12" ht="25.5" x14ac:dyDescent="0.25">
      <c r="B15" s="7"/>
      <c r="C15" s="68">
        <v>66</v>
      </c>
      <c r="D15" s="68"/>
      <c r="E15" s="68"/>
      <c r="F15" s="65" t="s">
        <v>16</v>
      </c>
      <c r="G15" s="66">
        <f>G16</f>
        <v>0</v>
      </c>
      <c r="H15" s="67">
        <f t="shared" ref="H15:J16" si="2">H16</f>
        <v>0</v>
      </c>
      <c r="I15" s="67">
        <f t="shared" si="2"/>
        <v>0</v>
      </c>
      <c r="J15" s="66">
        <f t="shared" si="2"/>
        <v>0</v>
      </c>
      <c r="K15" s="71"/>
      <c r="L15" s="71"/>
    </row>
    <row r="16" spans="2:12" ht="25.5" x14ac:dyDescent="0.25">
      <c r="B16" s="7"/>
      <c r="C16" s="12"/>
      <c r="D16" s="7">
        <v>661</v>
      </c>
      <c r="E16" s="8"/>
      <c r="F16" s="10" t="s">
        <v>32</v>
      </c>
      <c r="G16" s="63">
        <f>G17</f>
        <v>0</v>
      </c>
      <c r="H16" s="118"/>
      <c r="I16" s="118"/>
      <c r="J16" s="63">
        <f t="shared" si="2"/>
        <v>0</v>
      </c>
      <c r="K16" s="35"/>
      <c r="L16" s="35"/>
    </row>
    <row r="17" spans="2:14" x14ac:dyDescent="0.25">
      <c r="B17" s="7"/>
      <c r="C17" s="12"/>
      <c r="D17" s="8"/>
      <c r="E17" s="8">
        <v>6615</v>
      </c>
      <c r="F17" s="60" t="s">
        <v>104</v>
      </c>
      <c r="G17" s="64"/>
      <c r="H17" s="59"/>
      <c r="I17" s="59"/>
      <c r="J17" s="70"/>
      <c r="K17" s="72"/>
      <c r="L17" s="72"/>
    </row>
    <row r="18" spans="2:14" x14ac:dyDescent="0.25">
      <c r="B18" s="7"/>
      <c r="C18" s="68">
        <v>67</v>
      </c>
      <c r="D18" s="68"/>
      <c r="E18" s="68"/>
      <c r="F18" s="65" t="s">
        <v>105</v>
      </c>
      <c r="G18" s="66">
        <f>G19</f>
        <v>675700.70000000007</v>
      </c>
      <c r="H18" s="67">
        <f t="shared" ref="H18:J18" si="3">H19</f>
        <v>1910824</v>
      </c>
      <c r="I18" s="67">
        <f t="shared" si="3"/>
        <v>1910824</v>
      </c>
      <c r="J18" s="66">
        <f t="shared" si="3"/>
        <v>711790.5</v>
      </c>
      <c r="K18" s="37">
        <f>J18/G18*100</f>
        <v>105.34109258729491</v>
      </c>
      <c r="L18" s="71">
        <f>J18/I18*100</f>
        <v>37.250447974277066</v>
      </c>
    </row>
    <row r="19" spans="2:14" x14ac:dyDescent="0.25">
      <c r="B19" s="12"/>
      <c r="C19" s="7"/>
      <c r="D19" s="7">
        <v>671</v>
      </c>
      <c r="E19" s="8"/>
      <c r="F19" s="10" t="s">
        <v>105</v>
      </c>
      <c r="G19" s="73">
        <f>G20+G21</f>
        <v>675700.70000000007</v>
      </c>
      <c r="H19" s="107">
        <v>1910824</v>
      </c>
      <c r="I19" s="107">
        <v>1910824</v>
      </c>
      <c r="J19" s="73">
        <f t="shared" ref="J19" si="4">J20+J21</f>
        <v>711790.5</v>
      </c>
      <c r="K19" s="73">
        <f t="shared" ref="K19:K21" si="5">J19/G19*100</f>
        <v>105.34109258729491</v>
      </c>
      <c r="L19" s="73">
        <f t="shared" ref="L19" si="6">J19/I19*100</f>
        <v>37.250447974277066</v>
      </c>
    </row>
    <row r="20" spans="2:14" ht="30.75" customHeight="1" x14ac:dyDescent="0.25">
      <c r="B20" s="7"/>
      <c r="C20" s="7"/>
      <c r="D20" s="8"/>
      <c r="E20" s="8">
        <v>6711</v>
      </c>
      <c r="F20" s="61" t="s">
        <v>106</v>
      </c>
      <c r="G20" s="64">
        <v>662249.92000000004</v>
      </c>
      <c r="H20" s="59"/>
      <c r="I20" s="59"/>
      <c r="J20" s="64">
        <v>711790.5</v>
      </c>
      <c r="K20" s="72">
        <f t="shared" si="5"/>
        <v>107.48064718528015</v>
      </c>
      <c r="L20" s="72"/>
    </row>
    <row r="21" spans="2:14" ht="25.5" x14ac:dyDescent="0.25">
      <c r="B21" s="7"/>
      <c r="C21" s="7"/>
      <c r="D21" s="7"/>
      <c r="E21" s="8">
        <v>6712</v>
      </c>
      <c r="F21" s="61" t="s">
        <v>107</v>
      </c>
      <c r="G21" s="64">
        <v>13450.78</v>
      </c>
      <c r="H21" s="59"/>
      <c r="I21" s="59"/>
      <c r="J21" s="64">
        <v>0</v>
      </c>
      <c r="K21" s="72">
        <f t="shared" si="5"/>
        <v>0</v>
      </c>
      <c r="L21" s="72"/>
    </row>
    <row r="22" spans="2:14" ht="18" x14ac:dyDescent="0.25"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</row>
    <row r="23" spans="2:14" ht="36.75" customHeight="1" x14ac:dyDescent="0.25">
      <c r="B23" s="152" t="s">
        <v>7</v>
      </c>
      <c r="C23" s="153"/>
      <c r="D23" s="153"/>
      <c r="E23" s="153"/>
      <c r="F23" s="154"/>
      <c r="G23" s="24" t="s">
        <v>130</v>
      </c>
      <c r="H23" s="24" t="s">
        <v>131</v>
      </c>
      <c r="I23" s="24" t="s">
        <v>132</v>
      </c>
      <c r="J23" s="24" t="s">
        <v>133</v>
      </c>
      <c r="K23" s="24" t="s">
        <v>25</v>
      </c>
      <c r="L23" s="24" t="s">
        <v>50</v>
      </c>
    </row>
    <row r="24" spans="2:14" x14ac:dyDescent="0.25">
      <c r="B24" s="149">
        <v>1</v>
      </c>
      <c r="C24" s="150"/>
      <c r="D24" s="150"/>
      <c r="E24" s="150"/>
      <c r="F24" s="151"/>
      <c r="G24" s="26">
        <v>2</v>
      </c>
      <c r="H24" s="26">
        <v>3</v>
      </c>
      <c r="I24" s="26">
        <v>4</v>
      </c>
      <c r="J24" s="26">
        <v>5</v>
      </c>
      <c r="K24" s="26" t="s">
        <v>37</v>
      </c>
      <c r="L24" s="26" t="s">
        <v>38</v>
      </c>
    </row>
    <row r="25" spans="2:14" x14ac:dyDescent="0.25">
      <c r="B25" s="6"/>
      <c r="C25" s="6"/>
      <c r="D25" s="6"/>
      <c r="E25" s="6"/>
      <c r="F25" s="6" t="s">
        <v>48</v>
      </c>
      <c r="G25" s="38">
        <f>G26+G70</f>
        <v>665643.56999999995</v>
      </c>
      <c r="H25" s="38">
        <f t="shared" ref="H25:I25" si="7">H26+H70</f>
        <v>1920600</v>
      </c>
      <c r="I25" s="38">
        <f t="shared" si="7"/>
        <v>1920600</v>
      </c>
      <c r="J25" s="38">
        <f>J26+J70</f>
        <v>711790.5</v>
      </c>
      <c r="K25" s="37">
        <f>J25/G25*100</f>
        <v>106.93267870070464</v>
      </c>
      <c r="L25" s="37">
        <f>J25/I25*100</f>
        <v>37.060840362386756</v>
      </c>
    </row>
    <row r="26" spans="2:14" x14ac:dyDescent="0.25">
      <c r="B26" s="6">
        <v>3</v>
      </c>
      <c r="C26" s="6"/>
      <c r="D26" s="6"/>
      <c r="E26" s="6"/>
      <c r="F26" s="6" t="s">
        <v>4</v>
      </c>
      <c r="G26" s="38">
        <f>G27+G35+G63+G67</f>
        <v>664840.43999999994</v>
      </c>
      <c r="H26" s="36">
        <f t="shared" ref="H26:I26" si="8">H27+H35+H63+H67</f>
        <v>1902015</v>
      </c>
      <c r="I26" s="36">
        <f t="shared" si="8"/>
        <v>1902015</v>
      </c>
      <c r="J26" s="38">
        <f>J27+J35+J63+J67</f>
        <v>711790.5</v>
      </c>
      <c r="K26" s="37">
        <f t="shared" ref="K26:K66" si="9">J26/G26*100</f>
        <v>107.06185381863955</v>
      </c>
      <c r="L26" s="37">
        <f t="shared" ref="L26:L27" si="10">J26/I26*100</f>
        <v>37.422969850395503</v>
      </c>
      <c r="N26" s="105"/>
    </row>
    <row r="27" spans="2:14" x14ac:dyDescent="0.25">
      <c r="B27" s="6"/>
      <c r="C27" s="10">
        <v>31</v>
      </c>
      <c r="D27" s="10"/>
      <c r="E27" s="10"/>
      <c r="F27" s="10" t="s">
        <v>5</v>
      </c>
      <c r="G27" s="63">
        <f>G28+G31+G33</f>
        <v>343937.88</v>
      </c>
      <c r="H27" s="4">
        <v>1065071</v>
      </c>
      <c r="I27" s="4">
        <v>1065071</v>
      </c>
      <c r="J27" s="63">
        <f>J28+J31+J33</f>
        <v>408246.94</v>
      </c>
      <c r="K27" s="35">
        <f t="shared" si="9"/>
        <v>118.6978706736228</v>
      </c>
      <c r="L27" s="35">
        <f t="shared" si="10"/>
        <v>38.330490643346785</v>
      </c>
    </row>
    <row r="28" spans="2:14" x14ac:dyDescent="0.25">
      <c r="B28" s="7"/>
      <c r="C28" s="7"/>
      <c r="D28" s="7">
        <v>311</v>
      </c>
      <c r="E28" s="7"/>
      <c r="F28" s="7" t="s">
        <v>33</v>
      </c>
      <c r="G28" s="63">
        <f>G29+G30</f>
        <v>286106.98</v>
      </c>
      <c r="H28" s="4"/>
      <c r="I28" s="4"/>
      <c r="J28" s="63">
        <f>J29+J30</f>
        <v>338747.87</v>
      </c>
      <c r="K28" s="35">
        <f t="shared" si="9"/>
        <v>118.39902333036405</v>
      </c>
      <c r="L28" s="35"/>
    </row>
    <row r="29" spans="2:14" x14ac:dyDescent="0.25">
      <c r="B29" s="7"/>
      <c r="C29" s="7"/>
      <c r="D29" s="7"/>
      <c r="E29" s="7">
        <v>3111</v>
      </c>
      <c r="F29" s="7" t="s">
        <v>34</v>
      </c>
      <c r="G29" s="63">
        <v>286106.98</v>
      </c>
      <c r="H29" s="4"/>
      <c r="I29" s="4"/>
      <c r="J29" s="63">
        <v>338747.87</v>
      </c>
      <c r="K29" s="35">
        <f t="shared" si="9"/>
        <v>118.39902333036405</v>
      </c>
      <c r="L29" s="35"/>
    </row>
    <row r="30" spans="2:14" x14ac:dyDescent="0.25">
      <c r="B30" s="7"/>
      <c r="C30" s="7"/>
      <c r="D30" s="7"/>
      <c r="E30" s="7">
        <v>3113</v>
      </c>
      <c r="F30" s="7" t="s">
        <v>111</v>
      </c>
      <c r="G30" s="63">
        <v>0</v>
      </c>
      <c r="H30" s="4"/>
      <c r="I30" s="4"/>
      <c r="J30" s="63">
        <v>0</v>
      </c>
      <c r="K30" s="35"/>
      <c r="L30" s="35"/>
    </row>
    <row r="31" spans="2:14" x14ac:dyDescent="0.25">
      <c r="B31" s="7"/>
      <c r="C31" s="7"/>
      <c r="D31" s="7">
        <v>312</v>
      </c>
      <c r="E31" s="7"/>
      <c r="F31" s="7" t="s">
        <v>71</v>
      </c>
      <c r="G31" s="63">
        <f>G32</f>
        <v>10623.18</v>
      </c>
      <c r="H31" s="4"/>
      <c r="I31" s="4"/>
      <c r="J31" s="63">
        <f>J32</f>
        <v>13596.95</v>
      </c>
      <c r="K31" s="35">
        <f t="shared" si="9"/>
        <v>127.9932186030925</v>
      </c>
      <c r="L31" s="35"/>
    </row>
    <row r="32" spans="2:14" x14ac:dyDescent="0.25">
      <c r="B32" s="7"/>
      <c r="C32" s="7"/>
      <c r="D32" s="7"/>
      <c r="E32" s="7">
        <v>3121</v>
      </c>
      <c r="F32" s="7" t="s">
        <v>71</v>
      </c>
      <c r="G32" s="63">
        <v>10623.18</v>
      </c>
      <c r="H32" s="4"/>
      <c r="I32" s="4"/>
      <c r="J32" s="63">
        <v>13596.95</v>
      </c>
      <c r="K32" s="35">
        <f t="shared" si="9"/>
        <v>127.9932186030925</v>
      </c>
      <c r="L32" s="35"/>
    </row>
    <row r="33" spans="2:12" x14ac:dyDescent="0.25">
      <c r="B33" s="7"/>
      <c r="C33" s="7"/>
      <c r="D33" s="7">
        <v>313</v>
      </c>
      <c r="E33" s="7"/>
      <c r="F33" s="7" t="s">
        <v>113</v>
      </c>
      <c r="G33" s="63">
        <f>G34</f>
        <v>47207.72</v>
      </c>
      <c r="H33" s="4"/>
      <c r="I33" s="4"/>
      <c r="J33" s="63">
        <f>J34</f>
        <v>55902.12</v>
      </c>
      <c r="K33" s="35">
        <f t="shared" si="9"/>
        <v>118.41732665758906</v>
      </c>
      <c r="L33" s="35"/>
    </row>
    <row r="34" spans="2:12" x14ac:dyDescent="0.25">
      <c r="B34" s="7"/>
      <c r="C34" s="7"/>
      <c r="D34" s="7"/>
      <c r="E34" s="7">
        <v>3132</v>
      </c>
      <c r="F34" s="7" t="s">
        <v>72</v>
      </c>
      <c r="G34" s="63">
        <v>47207.72</v>
      </c>
      <c r="H34" s="4"/>
      <c r="I34" s="4"/>
      <c r="J34" s="63">
        <v>55902.12</v>
      </c>
      <c r="K34" s="35">
        <f t="shared" si="9"/>
        <v>118.41732665758906</v>
      </c>
      <c r="L34" s="35"/>
    </row>
    <row r="35" spans="2:12" x14ac:dyDescent="0.25">
      <c r="B35" s="7"/>
      <c r="C35" s="7">
        <v>32</v>
      </c>
      <c r="D35" s="8"/>
      <c r="E35" s="8"/>
      <c r="F35" s="7" t="s">
        <v>12</v>
      </c>
      <c r="G35" s="63">
        <f>G36+G40+G45+G54+G56</f>
        <v>320890.8</v>
      </c>
      <c r="H35" s="4">
        <v>836614</v>
      </c>
      <c r="I35" s="4">
        <v>836614</v>
      </c>
      <c r="J35" s="63">
        <f>J36+J40+J45+J54+J56</f>
        <v>303543.56</v>
      </c>
      <c r="K35" s="35">
        <f t="shared" si="9"/>
        <v>94.594036351307054</v>
      </c>
      <c r="L35" s="35">
        <f>J35/I35*100</f>
        <v>36.282390684353835</v>
      </c>
    </row>
    <row r="36" spans="2:12" x14ac:dyDescent="0.25">
      <c r="B36" s="7"/>
      <c r="C36" s="7"/>
      <c r="D36" s="7">
        <v>321</v>
      </c>
      <c r="E36" s="7"/>
      <c r="F36" s="7" t="s">
        <v>35</v>
      </c>
      <c r="G36" s="63">
        <f>G37+G38+G39</f>
        <v>22976.22</v>
      </c>
      <c r="H36" s="4"/>
      <c r="I36" s="4"/>
      <c r="J36" s="63">
        <f>J37+J38+J39</f>
        <v>24293.17</v>
      </c>
      <c r="K36" s="35">
        <f t="shared" si="9"/>
        <v>105.73179574359924</v>
      </c>
      <c r="L36" s="35"/>
    </row>
    <row r="37" spans="2:12" x14ac:dyDescent="0.25">
      <c r="B37" s="7"/>
      <c r="C37" s="12"/>
      <c r="D37" s="7"/>
      <c r="E37" s="7">
        <v>3211</v>
      </c>
      <c r="F37" s="16" t="s">
        <v>36</v>
      </c>
      <c r="G37" s="63">
        <v>13060.12</v>
      </c>
      <c r="H37" s="4"/>
      <c r="I37" s="4"/>
      <c r="J37" s="63">
        <v>13401.13</v>
      </c>
      <c r="K37" s="35">
        <f t="shared" si="9"/>
        <v>102.6110786118351</v>
      </c>
      <c r="L37" s="35"/>
    </row>
    <row r="38" spans="2:12" ht="25.5" x14ac:dyDescent="0.25">
      <c r="B38" s="7"/>
      <c r="C38" s="12"/>
      <c r="D38" s="7"/>
      <c r="E38" s="7">
        <v>3212</v>
      </c>
      <c r="F38" s="46" t="s">
        <v>73</v>
      </c>
      <c r="G38" s="63">
        <v>6376.6</v>
      </c>
      <c r="H38" s="4"/>
      <c r="I38" s="4"/>
      <c r="J38" s="63">
        <v>6251.79</v>
      </c>
      <c r="K38" s="35">
        <f t="shared" si="9"/>
        <v>98.042687325533976</v>
      </c>
      <c r="L38" s="35"/>
    </row>
    <row r="39" spans="2:12" x14ac:dyDescent="0.25">
      <c r="B39" s="7"/>
      <c r="C39" s="12"/>
      <c r="D39" s="7"/>
      <c r="E39" s="7">
        <v>3213</v>
      </c>
      <c r="F39" s="46" t="s">
        <v>74</v>
      </c>
      <c r="G39" s="63">
        <v>3539.5</v>
      </c>
      <c r="H39" s="4"/>
      <c r="I39" s="4"/>
      <c r="J39" s="63">
        <v>4640.25</v>
      </c>
      <c r="K39" s="35">
        <f t="shared" si="9"/>
        <v>131.09902528605735</v>
      </c>
      <c r="L39" s="35"/>
    </row>
    <row r="40" spans="2:12" x14ac:dyDescent="0.25">
      <c r="B40" s="7"/>
      <c r="C40" s="12"/>
      <c r="D40" s="7">
        <v>322</v>
      </c>
      <c r="E40" s="7"/>
      <c r="F40" s="16" t="s">
        <v>114</v>
      </c>
      <c r="G40" s="63">
        <f>G41+G42+G43+G44</f>
        <v>3478.26</v>
      </c>
      <c r="H40" s="4"/>
      <c r="I40" s="4"/>
      <c r="J40" s="63">
        <f>J41+J42+J43+J44</f>
        <v>1542.18</v>
      </c>
      <c r="K40" s="35">
        <f t="shared" si="9"/>
        <v>44.33768608442152</v>
      </c>
      <c r="L40" s="35"/>
    </row>
    <row r="41" spans="2:12" x14ac:dyDescent="0.25">
      <c r="B41" s="7"/>
      <c r="C41" s="12"/>
      <c r="D41" s="7"/>
      <c r="E41" s="7">
        <v>3221</v>
      </c>
      <c r="F41" s="46" t="s">
        <v>75</v>
      </c>
      <c r="G41" s="63">
        <v>2334.96</v>
      </c>
      <c r="H41" s="4"/>
      <c r="I41" s="4"/>
      <c r="J41" s="63">
        <v>876.22</v>
      </c>
      <c r="K41" s="35">
        <f t="shared" si="9"/>
        <v>37.526124644533525</v>
      </c>
      <c r="L41" s="35"/>
    </row>
    <row r="42" spans="2:12" x14ac:dyDescent="0.25">
      <c r="B42" s="7"/>
      <c r="C42" s="12"/>
      <c r="D42" s="7"/>
      <c r="E42" s="7">
        <v>3223</v>
      </c>
      <c r="F42" s="46" t="s">
        <v>76</v>
      </c>
      <c r="G42" s="63">
        <v>519.38</v>
      </c>
      <c r="H42" s="4"/>
      <c r="I42" s="4"/>
      <c r="J42" s="63">
        <v>370.28</v>
      </c>
      <c r="K42" s="35">
        <f t="shared" si="9"/>
        <v>71.292695136508911</v>
      </c>
      <c r="L42" s="35"/>
    </row>
    <row r="43" spans="2:12" ht="25.5" x14ac:dyDescent="0.25">
      <c r="B43" s="7"/>
      <c r="C43" s="12"/>
      <c r="D43" s="7"/>
      <c r="E43" s="7">
        <v>3224</v>
      </c>
      <c r="F43" s="46" t="s">
        <v>77</v>
      </c>
      <c r="G43" s="63">
        <v>623.91999999999996</v>
      </c>
      <c r="H43" s="4"/>
      <c r="I43" s="4"/>
      <c r="J43" s="63">
        <v>0</v>
      </c>
      <c r="K43" s="35">
        <f t="shared" si="9"/>
        <v>0</v>
      </c>
      <c r="L43" s="35"/>
    </row>
    <row r="44" spans="2:12" x14ac:dyDescent="0.25">
      <c r="B44" s="7"/>
      <c r="C44" s="12"/>
      <c r="D44" s="7"/>
      <c r="E44" s="7">
        <v>3225</v>
      </c>
      <c r="F44" s="46" t="s">
        <v>125</v>
      </c>
      <c r="G44" s="63">
        <v>0</v>
      </c>
      <c r="H44" s="4"/>
      <c r="I44" s="4"/>
      <c r="J44" s="63">
        <v>295.68</v>
      </c>
      <c r="K44" s="35"/>
      <c r="L44" s="35"/>
    </row>
    <row r="45" spans="2:12" x14ac:dyDescent="0.25">
      <c r="B45" s="7"/>
      <c r="C45" s="12"/>
      <c r="D45" s="7">
        <v>323</v>
      </c>
      <c r="E45" s="7"/>
      <c r="F45" s="16" t="s">
        <v>115</v>
      </c>
      <c r="G45" s="63">
        <f>G46+G47+G48+G49+G50+G51+G52+G53</f>
        <v>248140.46000000002</v>
      </c>
      <c r="H45" s="4"/>
      <c r="I45" s="4"/>
      <c r="J45" s="63">
        <f>J46+J47+J48+J49+J50+J51+J52+J53</f>
        <v>229787</v>
      </c>
      <c r="K45" s="35">
        <f t="shared" si="9"/>
        <v>92.603600396323912</v>
      </c>
      <c r="L45" s="35"/>
    </row>
    <row r="46" spans="2:12" x14ac:dyDescent="0.25">
      <c r="B46" s="7"/>
      <c r="C46" s="12"/>
      <c r="D46" s="7"/>
      <c r="E46" s="7">
        <v>3231</v>
      </c>
      <c r="F46" s="46" t="s">
        <v>78</v>
      </c>
      <c r="G46" s="63">
        <v>2972.54</v>
      </c>
      <c r="H46" s="4"/>
      <c r="I46" s="4"/>
      <c r="J46" s="63">
        <v>2899.68</v>
      </c>
      <c r="K46" s="35">
        <f t="shared" si="9"/>
        <v>97.548897575810571</v>
      </c>
      <c r="L46" s="35"/>
    </row>
    <row r="47" spans="2:12" x14ac:dyDescent="0.25">
      <c r="B47" s="7"/>
      <c r="C47" s="12"/>
      <c r="D47" s="7"/>
      <c r="E47" s="7">
        <v>3232</v>
      </c>
      <c r="F47" s="46" t="s">
        <v>79</v>
      </c>
      <c r="G47" s="63">
        <v>2071.14</v>
      </c>
      <c r="H47" s="4"/>
      <c r="I47" s="4"/>
      <c r="J47" s="63">
        <v>518.04</v>
      </c>
      <c r="K47" s="35">
        <f t="shared" si="9"/>
        <v>25.012312060024914</v>
      </c>
      <c r="L47" s="35"/>
    </row>
    <row r="48" spans="2:12" x14ac:dyDescent="0.25">
      <c r="B48" s="7"/>
      <c r="C48" s="12"/>
      <c r="D48" s="7"/>
      <c r="E48" s="7">
        <v>3233</v>
      </c>
      <c r="F48" s="46" t="s">
        <v>80</v>
      </c>
      <c r="G48" s="63">
        <v>2045</v>
      </c>
      <c r="H48" s="4"/>
      <c r="I48" s="4"/>
      <c r="J48" s="63">
        <v>510</v>
      </c>
      <c r="K48" s="35">
        <f t="shared" si="9"/>
        <v>24.938875305623473</v>
      </c>
      <c r="L48" s="35"/>
    </row>
    <row r="49" spans="2:12" x14ac:dyDescent="0.25">
      <c r="B49" s="7"/>
      <c r="C49" s="12"/>
      <c r="D49" s="7"/>
      <c r="E49" s="7">
        <v>3235</v>
      </c>
      <c r="F49" s="46" t="s">
        <v>81</v>
      </c>
      <c r="G49" s="63">
        <v>2223.94</v>
      </c>
      <c r="H49" s="4"/>
      <c r="I49" s="4"/>
      <c r="J49" s="63">
        <v>1668.78</v>
      </c>
      <c r="K49" s="35">
        <f t="shared" si="9"/>
        <v>75.037096324541125</v>
      </c>
      <c r="L49" s="35"/>
    </row>
    <row r="50" spans="2:12" x14ac:dyDescent="0.25">
      <c r="B50" s="7"/>
      <c r="C50" s="12"/>
      <c r="D50" s="7"/>
      <c r="E50" s="7">
        <v>3236</v>
      </c>
      <c r="F50" s="46" t="s">
        <v>82</v>
      </c>
      <c r="G50" s="63">
        <v>69.64</v>
      </c>
      <c r="H50" s="4"/>
      <c r="I50" s="4"/>
      <c r="J50" s="63">
        <v>0</v>
      </c>
      <c r="K50" s="35">
        <f t="shared" si="9"/>
        <v>0</v>
      </c>
      <c r="L50" s="35"/>
    </row>
    <row r="51" spans="2:12" x14ac:dyDescent="0.25">
      <c r="B51" s="7"/>
      <c r="C51" s="12"/>
      <c r="D51" s="8"/>
      <c r="E51" s="7">
        <v>3237</v>
      </c>
      <c r="F51" s="46" t="s">
        <v>83</v>
      </c>
      <c r="G51" s="63">
        <v>219396.65</v>
      </c>
      <c r="H51" s="4"/>
      <c r="I51" s="4"/>
      <c r="J51" s="63">
        <v>213625.53</v>
      </c>
      <c r="K51" s="35">
        <f t="shared" si="9"/>
        <v>97.369549626213526</v>
      </c>
      <c r="L51" s="35"/>
    </row>
    <row r="52" spans="2:12" x14ac:dyDescent="0.25">
      <c r="B52" s="7"/>
      <c r="C52" s="12"/>
      <c r="D52" s="8"/>
      <c r="E52" s="7">
        <v>3238</v>
      </c>
      <c r="F52" s="46" t="s">
        <v>84</v>
      </c>
      <c r="G52" s="63">
        <v>15661.48</v>
      </c>
      <c r="H52" s="4"/>
      <c r="I52" s="4"/>
      <c r="J52" s="63">
        <v>7908.43</v>
      </c>
      <c r="K52" s="35">
        <f t="shared" si="9"/>
        <v>50.496057843830854</v>
      </c>
      <c r="L52" s="35"/>
    </row>
    <row r="53" spans="2:12" x14ac:dyDescent="0.25">
      <c r="B53" s="7"/>
      <c r="C53" s="12"/>
      <c r="D53" s="8"/>
      <c r="E53" s="7">
        <v>3239</v>
      </c>
      <c r="F53" s="46" t="s">
        <v>85</v>
      </c>
      <c r="G53" s="63">
        <v>3700.07</v>
      </c>
      <c r="H53" s="4"/>
      <c r="I53" s="4"/>
      <c r="J53" s="63">
        <v>2656.54</v>
      </c>
      <c r="K53" s="35">
        <f t="shared" si="9"/>
        <v>71.797020056377306</v>
      </c>
      <c r="L53" s="35"/>
    </row>
    <row r="54" spans="2:12" x14ac:dyDescent="0.25">
      <c r="B54" s="7"/>
      <c r="C54" s="12"/>
      <c r="D54" s="7">
        <v>324</v>
      </c>
      <c r="E54" s="7"/>
      <c r="F54" s="46" t="s">
        <v>86</v>
      </c>
      <c r="G54" s="63">
        <f>G55</f>
        <v>16200.73</v>
      </c>
      <c r="H54" s="4"/>
      <c r="I54" s="4"/>
      <c r="J54" s="63">
        <f>J55</f>
        <v>19542.82</v>
      </c>
      <c r="K54" s="35">
        <f t="shared" si="9"/>
        <v>120.62925559527255</v>
      </c>
      <c r="L54" s="35"/>
    </row>
    <row r="55" spans="2:12" x14ac:dyDescent="0.25">
      <c r="B55" s="7"/>
      <c r="C55" s="12"/>
      <c r="D55" s="7"/>
      <c r="E55" s="7">
        <v>3241</v>
      </c>
      <c r="F55" s="46" t="s">
        <v>86</v>
      </c>
      <c r="G55" s="63">
        <v>16200.73</v>
      </c>
      <c r="H55" s="4"/>
      <c r="I55" s="4"/>
      <c r="J55" s="63">
        <v>19542.82</v>
      </c>
      <c r="K55" s="35">
        <f t="shared" si="9"/>
        <v>120.62925559527255</v>
      </c>
      <c r="L55" s="35"/>
    </row>
    <row r="56" spans="2:12" x14ac:dyDescent="0.25">
      <c r="B56" s="7"/>
      <c r="C56" s="12"/>
      <c r="D56" s="7">
        <v>329</v>
      </c>
      <c r="E56" s="7"/>
      <c r="F56" s="7" t="s">
        <v>116</v>
      </c>
      <c r="G56" s="63">
        <f>G57+G58+G59+G60+G61+G62</f>
        <v>30095.129999999997</v>
      </c>
      <c r="H56" s="4"/>
      <c r="I56" s="4"/>
      <c r="J56" s="63">
        <f>J57+J58+J59+J60+J61+J62</f>
        <v>28378.39</v>
      </c>
      <c r="K56" s="35">
        <f t="shared" si="9"/>
        <v>94.295621916236954</v>
      </c>
      <c r="L56" s="35"/>
    </row>
    <row r="57" spans="2:12" ht="25.5" x14ac:dyDescent="0.25">
      <c r="B57" s="7"/>
      <c r="C57" s="12"/>
      <c r="D57" s="7"/>
      <c r="E57" s="7">
        <v>3291</v>
      </c>
      <c r="F57" s="46" t="s">
        <v>87</v>
      </c>
      <c r="G57" s="63">
        <v>6225.15</v>
      </c>
      <c r="H57" s="4"/>
      <c r="I57" s="4"/>
      <c r="J57" s="63">
        <v>6125.42</v>
      </c>
      <c r="K57" s="35">
        <f t="shared" si="9"/>
        <v>98.397950250194782</v>
      </c>
      <c r="L57" s="35"/>
    </row>
    <row r="58" spans="2:12" x14ac:dyDescent="0.25">
      <c r="B58" s="7"/>
      <c r="C58" s="12"/>
      <c r="D58" s="7"/>
      <c r="E58" s="7">
        <v>3292</v>
      </c>
      <c r="F58" s="46" t="s">
        <v>88</v>
      </c>
      <c r="G58" s="63">
        <v>0</v>
      </c>
      <c r="H58" s="4"/>
      <c r="I58" s="4"/>
      <c r="J58" s="63">
        <v>0</v>
      </c>
      <c r="K58" s="35"/>
      <c r="L58" s="35"/>
    </row>
    <row r="59" spans="2:12" x14ac:dyDescent="0.25">
      <c r="B59" s="7"/>
      <c r="C59" s="12"/>
      <c r="D59" s="7"/>
      <c r="E59" s="7">
        <v>3293</v>
      </c>
      <c r="F59" s="46" t="s">
        <v>89</v>
      </c>
      <c r="G59" s="63">
        <v>2193.4699999999998</v>
      </c>
      <c r="H59" s="4"/>
      <c r="I59" s="4"/>
      <c r="J59" s="63">
        <v>588</v>
      </c>
      <c r="K59" s="35">
        <f t="shared" si="9"/>
        <v>26.80684030326378</v>
      </c>
      <c r="L59" s="35"/>
    </row>
    <row r="60" spans="2:12" x14ac:dyDescent="0.25">
      <c r="B60" s="7"/>
      <c r="C60" s="12"/>
      <c r="D60" s="7"/>
      <c r="E60" s="7">
        <v>3294</v>
      </c>
      <c r="F60" s="46" t="s">
        <v>90</v>
      </c>
      <c r="G60" s="63">
        <v>20473.63</v>
      </c>
      <c r="H60" s="4"/>
      <c r="I60" s="4"/>
      <c r="J60" s="63">
        <v>19638.61</v>
      </c>
      <c r="K60" s="35">
        <f t="shared" si="9"/>
        <v>95.921485344806953</v>
      </c>
      <c r="L60" s="35"/>
    </row>
    <row r="61" spans="2:12" x14ac:dyDescent="0.25">
      <c r="B61" s="7"/>
      <c r="C61" s="12"/>
      <c r="D61" s="7"/>
      <c r="E61" s="7">
        <v>3295</v>
      </c>
      <c r="F61" s="46" t="s">
        <v>91</v>
      </c>
      <c r="G61" s="63">
        <v>1005.03</v>
      </c>
      <c r="H61" s="4"/>
      <c r="I61" s="4"/>
      <c r="J61" s="63">
        <v>1503.45</v>
      </c>
      <c r="K61" s="35">
        <f t="shared" si="9"/>
        <v>149.59254947613505</v>
      </c>
      <c r="L61" s="35"/>
    </row>
    <row r="62" spans="2:12" x14ac:dyDescent="0.25">
      <c r="B62" s="7"/>
      <c r="C62" s="12"/>
      <c r="D62" s="7"/>
      <c r="E62" s="7">
        <v>3299</v>
      </c>
      <c r="F62" s="46" t="s">
        <v>92</v>
      </c>
      <c r="G62" s="63">
        <v>197.85</v>
      </c>
      <c r="H62" s="4"/>
      <c r="I62" s="4"/>
      <c r="J62" s="63">
        <v>522.91</v>
      </c>
      <c r="K62" s="35">
        <f t="shared" si="9"/>
        <v>264.29618397776096</v>
      </c>
      <c r="L62" s="35"/>
    </row>
    <row r="63" spans="2:12" x14ac:dyDescent="0.25">
      <c r="B63" s="7"/>
      <c r="C63" s="12">
        <v>34</v>
      </c>
      <c r="D63" s="7"/>
      <c r="E63" s="7"/>
      <c r="F63" s="12" t="s">
        <v>93</v>
      </c>
      <c r="G63" s="38">
        <f>G64</f>
        <v>11.76</v>
      </c>
      <c r="H63" s="4">
        <v>65</v>
      </c>
      <c r="I63" s="4">
        <v>65</v>
      </c>
      <c r="J63" s="63">
        <f>J64</f>
        <v>0</v>
      </c>
      <c r="K63" s="35">
        <f t="shared" si="9"/>
        <v>0</v>
      </c>
      <c r="L63" s="35">
        <f>J63/I63*100</f>
        <v>0</v>
      </c>
    </row>
    <row r="64" spans="2:12" x14ac:dyDescent="0.25">
      <c r="B64" s="7"/>
      <c r="C64" s="12"/>
      <c r="D64" s="7">
        <v>343</v>
      </c>
      <c r="E64" s="7"/>
      <c r="F64" s="7" t="s">
        <v>117</v>
      </c>
      <c r="G64" s="63">
        <f>G65+G66</f>
        <v>11.76</v>
      </c>
      <c r="H64" s="4"/>
      <c r="I64" s="4"/>
      <c r="J64" s="63">
        <f>J65+J66</f>
        <v>0</v>
      </c>
      <c r="K64" s="35">
        <f t="shared" si="9"/>
        <v>0</v>
      </c>
      <c r="L64" s="35"/>
    </row>
    <row r="65" spans="2:12" x14ac:dyDescent="0.25">
      <c r="B65" s="7"/>
      <c r="C65" s="12"/>
      <c r="D65" s="7"/>
      <c r="E65" s="7">
        <v>3431</v>
      </c>
      <c r="F65" s="7" t="s">
        <v>118</v>
      </c>
      <c r="G65" s="63">
        <v>0</v>
      </c>
      <c r="H65" s="4"/>
      <c r="I65" s="4"/>
      <c r="J65" s="63">
        <v>0</v>
      </c>
      <c r="K65" s="35"/>
      <c r="L65" s="35"/>
    </row>
    <row r="66" spans="2:12" x14ac:dyDescent="0.25">
      <c r="B66" s="7"/>
      <c r="C66" s="12"/>
      <c r="D66" s="7"/>
      <c r="E66" s="7">
        <v>3433</v>
      </c>
      <c r="F66" s="7" t="s">
        <v>94</v>
      </c>
      <c r="G66" s="63">
        <v>11.76</v>
      </c>
      <c r="H66" s="4"/>
      <c r="I66" s="4"/>
      <c r="J66" s="63">
        <v>0</v>
      </c>
      <c r="K66" s="35">
        <f t="shared" si="9"/>
        <v>0</v>
      </c>
      <c r="L66" s="35"/>
    </row>
    <row r="67" spans="2:12" x14ac:dyDescent="0.25">
      <c r="B67" s="7"/>
      <c r="C67" s="12">
        <v>38</v>
      </c>
      <c r="D67" s="8"/>
      <c r="E67" s="8"/>
      <c r="F67" s="12" t="s">
        <v>95</v>
      </c>
      <c r="G67" s="38">
        <v>0</v>
      </c>
      <c r="H67" s="4">
        <v>265</v>
      </c>
      <c r="I67" s="4">
        <v>265</v>
      </c>
      <c r="J67" s="63">
        <v>0</v>
      </c>
      <c r="K67" s="35"/>
      <c r="L67" s="37"/>
    </row>
    <row r="68" spans="2:12" x14ac:dyDescent="0.25">
      <c r="B68" s="7"/>
      <c r="C68" s="12"/>
      <c r="D68" s="7">
        <v>383</v>
      </c>
      <c r="E68" s="7"/>
      <c r="F68" s="7" t="s">
        <v>119</v>
      </c>
      <c r="G68" s="63">
        <v>0</v>
      </c>
      <c r="H68" s="4"/>
      <c r="I68" s="4"/>
      <c r="J68" s="63">
        <v>0</v>
      </c>
      <c r="K68" s="35"/>
      <c r="L68" s="35"/>
    </row>
    <row r="69" spans="2:12" x14ac:dyDescent="0.25">
      <c r="B69" s="7"/>
      <c r="C69" s="12"/>
      <c r="D69" s="7"/>
      <c r="E69" s="7">
        <v>3831</v>
      </c>
      <c r="F69" s="7" t="s">
        <v>120</v>
      </c>
      <c r="G69" s="63">
        <v>0</v>
      </c>
      <c r="H69" s="4"/>
      <c r="I69" s="4"/>
      <c r="J69" s="63">
        <v>0</v>
      </c>
      <c r="K69" s="35"/>
      <c r="L69" s="35"/>
    </row>
    <row r="70" spans="2:12" x14ac:dyDescent="0.25">
      <c r="B70" s="9">
        <v>4</v>
      </c>
      <c r="C70" s="9"/>
      <c r="D70" s="9"/>
      <c r="E70" s="9"/>
      <c r="F70" s="11" t="s">
        <v>6</v>
      </c>
      <c r="G70" s="38">
        <f>G71+G74+G78</f>
        <v>803.13</v>
      </c>
      <c r="H70" s="36">
        <f>H71+H74</f>
        <v>18585</v>
      </c>
      <c r="I70" s="36">
        <f>I71+I74</f>
        <v>18585</v>
      </c>
      <c r="J70" s="63">
        <f>J71+J74+J78</f>
        <v>0</v>
      </c>
      <c r="K70" s="35">
        <f t="shared" ref="K70:K76" si="11">J70/G70*100</f>
        <v>0</v>
      </c>
      <c r="L70" s="37">
        <f t="shared" ref="L70:L74" si="12">J70/I70*100</f>
        <v>0</v>
      </c>
    </row>
    <row r="71" spans="2:12" ht="27" customHeight="1" x14ac:dyDescent="0.25">
      <c r="B71" s="10"/>
      <c r="C71" s="10">
        <v>41</v>
      </c>
      <c r="D71" s="10"/>
      <c r="E71" s="10"/>
      <c r="F71" s="11" t="s">
        <v>121</v>
      </c>
      <c r="G71" s="38">
        <f>G72</f>
        <v>0</v>
      </c>
      <c r="H71" s="4"/>
      <c r="I71" s="4"/>
      <c r="J71" s="63">
        <f>J72</f>
        <v>0</v>
      </c>
      <c r="K71" s="35"/>
      <c r="L71" s="35"/>
    </row>
    <row r="72" spans="2:12" x14ac:dyDescent="0.25">
      <c r="B72" s="10"/>
      <c r="C72" s="10"/>
      <c r="D72" s="7">
        <v>412</v>
      </c>
      <c r="E72" s="7"/>
      <c r="F72" s="7" t="s">
        <v>122</v>
      </c>
      <c r="G72" s="63">
        <v>0</v>
      </c>
      <c r="H72" s="4"/>
      <c r="I72" s="4"/>
      <c r="J72" s="63">
        <f>J73</f>
        <v>0</v>
      </c>
      <c r="K72" s="35"/>
      <c r="L72" s="35"/>
    </row>
    <row r="73" spans="2:12" x14ac:dyDescent="0.25">
      <c r="B73" s="10"/>
      <c r="C73" s="10"/>
      <c r="D73" s="7"/>
      <c r="E73" s="7">
        <v>4123</v>
      </c>
      <c r="F73" s="7" t="s">
        <v>123</v>
      </c>
      <c r="G73" s="63">
        <v>53000</v>
      </c>
      <c r="H73" s="4"/>
      <c r="I73" s="4"/>
      <c r="J73" s="63">
        <v>0</v>
      </c>
      <c r="K73" s="35"/>
      <c r="L73" s="35"/>
    </row>
    <row r="74" spans="2:12" ht="27" customHeight="1" x14ac:dyDescent="0.25">
      <c r="B74" s="10"/>
      <c r="C74" s="10">
        <v>42</v>
      </c>
      <c r="D74" s="10"/>
      <c r="E74" s="10"/>
      <c r="F74" s="11" t="s">
        <v>96</v>
      </c>
      <c r="G74" s="38">
        <f>G75</f>
        <v>803.13</v>
      </c>
      <c r="H74" s="4">
        <v>18585</v>
      </c>
      <c r="I74" s="4">
        <v>18585</v>
      </c>
      <c r="J74" s="63">
        <f>J75</f>
        <v>0</v>
      </c>
      <c r="K74" s="35">
        <f t="shared" si="11"/>
        <v>0</v>
      </c>
      <c r="L74" s="35">
        <f t="shared" si="12"/>
        <v>0</v>
      </c>
    </row>
    <row r="75" spans="2:12" x14ac:dyDescent="0.25">
      <c r="B75" s="10"/>
      <c r="C75" s="10"/>
      <c r="D75" s="7">
        <v>422</v>
      </c>
      <c r="E75" s="7"/>
      <c r="F75" s="7" t="s">
        <v>112</v>
      </c>
      <c r="G75" s="63">
        <f>G76</f>
        <v>803.13</v>
      </c>
      <c r="H75" s="4"/>
      <c r="I75" s="4"/>
      <c r="J75" s="63">
        <f>J76+J77</f>
        <v>0</v>
      </c>
      <c r="K75" s="35">
        <f t="shared" si="11"/>
        <v>0</v>
      </c>
      <c r="L75" s="35"/>
    </row>
    <row r="76" spans="2:12" x14ac:dyDescent="0.25">
      <c r="B76" s="10"/>
      <c r="C76" s="10"/>
      <c r="D76" s="7"/>
      <c r="E76" s="7">
        <v>4221</v>
      </c>
      <c r="F76" s="7" t="s">
        <v>100</v>
      </c>
      <c r="G76" s="63">
        <v>803.13</v>
      </c>
      <c r="H76" s="4"/>
      <c r="I76" s="4"/>
      <c r="J76" s="63">
        <v>0</v>
      </c>
      <c r="K76" s="35">
        <f t="shared" si="11"/>
        <v>0</v>
      </c>
      <c r="L76" s="35"/>
    </row>
    <row r="77" spans="2:12" x14ac:dyDescent="0.25">
      <c r="B77" s="10"/>
      <c r="C77" s="10"/>
      <c r="D77" s="7"/>
      <c r="E77" s="7">
        <v>4223</v>
      </c>
      <c r="F77" s="7" t="s">
        <v>126</v>
      </c>
      <c r="G77" s="63"/>
      <c r="H77" s="4"/>
      <c r="I77" s="4"/>
      <c r="J77" s="63">
        <v>0</v>
      </c>
      <c r="K77" s="35"/>
      <c r="L77" s="35"/>
    </row>
    <row r="78" spans="2:12" x14ac:dyDescent="0.25">
      <c r="B78" s="10"/>
      <c r="C78" s="10">
        <v>45</v>
      </c>
      <c r="D78" s="7"/>
      <c r="E78" s="7"/>
      <c r="F78" s="7" t="s">
        <v>127</v>
      </c>
      <c r="G78" s="63">
        <f>G79</f>
        <v>0</v>
      </c>
      <c r="H78" s="4"/>
      <c r="I78" s="4"/>
      <c r="J78" s="63">
        <f>J79</f>
        <v>0</v>
      </c>
      <c r="K78" s="35"/>
      <c r="L78" s="35"/>
    </row>
    <row r="79" spans="2:12" x14ac:dyDescent="0.25">
      <c r="B79" s="10"/>
      <c r="C79" s="10"/>
      <c r="D79" s="7">
        <v>454</v>
      </c>
      <c r="E79" s="7"/>
      <c r="F79" s="7" t="s">
        <v>128</v>
      </c>
      <c r="G79" s="63">
        <f>G80</f>
        <v>0</v>
      </c>
      <c r="H79" s="4"/>
      <c r="I79" s="4"/>
      <c r="J79" s="63">
        <f>J80</f>
        <v>0</v>
      </c>
      <c r="K79" s="35"/>
      <c r="L79" s="35"/>
    </row>
    <row r="80" spans="2:12" x14ac:dyDescent="0.25">
      <c r="B80" s="10"/>
      <c r="C80" s="10"/>
      <c r="D80" s="7"/>
      <c r="E80" s="7">
        <v>4541</v>
      </c>
      <c r="F80" s="7" t="s">
        <v>128</v>
      </c>
      <c r="G80" s="63">
        <v>0</v>
      </c>
      <c r="H80" s="4"/>
      <c r="I80" s="4"/>
      <c r="J80" s="63">
        <v>0</v>
      </c>
      <c r="K80" s="35"/>
      <c r="L80" s="35"/>
    </row>
    <row r="82" spans="2:12" ht="15" customHeight="1" x14ac:dyDescent="0.25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2:12" x14ac:dyDescent="0.25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2:12" ht="4.5" customHeight="1" x14ac:dyDescent="0.25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</sheetData>
  <mergeCells count="12">
    <mergeCell ref="B1:F1"/>
    <mergeCell ref="B2:L2"/>
    <mergeCell ref="B4:L4"/>
    <mergeCell ref="B6:L6"/>
    <mergeCell ref="B24:F24"/>
    <mergeCell ref="B9:F9"/>
    <mergeCell ref="B23:F23"/>
    <mergeCell ref="B8:F8"/>
    <mergeCell ref="B7:L7"/>
    <mergeCell ref="B5:L5"/>
    <mergeCell ref="B22:L22"/>
    <mergeCell ref="B3:L3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rowBreaks count="1" manualBreakCount="1">
    <brk id="44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6"/>
  <sheetViews>
    <sheetView workbookViewId="0">
      <selection activeCell="B27" sqref="B27"/>
    </sheetView>
  </sheetViews>
  <sheetFormatPr defaultRowHeight="15" x14ac:dyDescent="0.25"/>
  <cols>
    <col min="1" max="1" width="37.7109375" customWidth="1"/>
    <col min="2" max="4" width="25.28515625" customWidth="1"/>
    <col min="5" max="5" width="26.85546875" customWidth="1"/>
    <col min="6" max="7" width="15.7109375" customWidth="1"/>
  </cols>
  <sheetData>
    <row r="1" spans="1:7" x14ac:dyDescent="0.25">
      <c r="A1" s="122" t="s">
        <v>66</v>
      </c>
      <c r="B1" s="122"/>
      <c r="C1" s="122"/>
      <c r="D1" s="122"/>
      <c r="E1" s="122"/>
      <c r="F1" s="3"/>
      <c r="G1" s="3"/>
    </row>
    <row r="2" spans="1:7" ht="15.75" customHeight="1" x14ac:dyDescent="0.25">
      <c r="A2" s="148" t="s">
        <v>40</v>
      </c>
      <c r="B2" s="148"/>
      <c r="C2" s="148"/>
      <c r="D2" s="148"/>
      <c r="E2" s="148"/>
      <c r="F2" s="148"/>
      <c r="G2" s="148"/>
    </row>
    <row r="3" spans="1:7" ht="18" x14ac:dyDescent="0.25">
      <c r="A3" s="33"/>
      <c r="B3" s="33"/>
      <c r="C3" s="33"/>
      <c r="D3" s="33"/>
      <c r="E3" s="34"/>
      <c r="F3" s="34"/>
      <c r="G3" s="34"/>
    </row>
    <row r="4" spans="1:7" ht="33.75" customHeight="1" x14ac:dyDescent="0.25">
      <c r="A4" s="24" t="s">
        <v>7</v>
      </c>
      <c r="B4" s="24" t="s">
        <v>130</v>
      </c>
      <c r="C4" s="24" t="s">
        <v>131</v>
      </c>
      <c r="D4" s="24" t="s">
        <v>132</v>
      </c>
      <c r="E4" s="24" t="s">
        <v>133</v>
      </c>
      <c r="F4" s="24" t="s">
        <v>25</v>
      </c>
      <c r="G4" s="24" t="s">
        <v>50</v>
      </c>
    </row>
    <row r="5" spans="1:7" x14ac:dyDescent="0.25">
      <c r="A5" s="24">
        <v>1</v>
      </c>
      <c r="B5" s="26">
        <v>2</v>
      </c>
      <c r="C5" s="26">
        <v>3</v>
      </c>
      <c r="D5" s="26">
        <v>4</v>
      </c>
      <c r="E5" s="26">
        <v>5</v>
      </c>
      <c r="F5" s="26" t="s">
        <v>37</v>
      </c>
      <c r="G5" s="26" t="s">
        <v>38</v>
      </c>
    </row>
    <row r="6" spans="1:7" x14ac:dyDescent="0.25">
      <c r="A6" s="6" t="s">
        <v>47</v>
      </c>
      <c r="B6" s="75">
        <f>B7+B10+B12</f>
        <v>675700.7</v>
      </c>
      <c r="C6" s="76">
        <f t="shared" ref="C6:D6" si="0">C7+C10+C12</f>
        <v>1910824</v>
      </c>
      <c r="D6" s="76">
        <f t="shared" si="0"/>
        <v>1910824</v>
      </c>
      <c r="E6" s="38">
        <f>E7+E12</f>
        <v>711790.5</v>
      </c>
      <c r="F6" s="37">
        <f>E6/B6*100</f>
        <v>105.34109258729494</v>
      </c>
      <c r="G6" s="37">
        <f>E6/D6*100</f>
        <v>37.250447974277066</v>
      </c>
    </row>
    <row r="7" spans="1:7" x14ac:dyDescent="0.25">
      <c r="A7" s="6" t="s">
        <v>17</v>
      </c>
      <c r="B7" s="38">
        <f>B8+B9</f>
        <v>675700.7</v>
      </c>
      <c r="C7" s="36">
        <f t="shared" ref="C7:E7" si="1">C8+C9</f>
        <v>1910824</v>
      </c>
      <c r="D7" s="36">
        <f t="shared" si="1"/>
        <v>1910824</v>
      </c>
      <c r="E7" s="38">
        <f t="shared" si="1"/>
        <v>711790.5</v>
      </c>
      <c r="F7" s="37">
        <f t="shared" ref="F7:F8" si="2">E7/B7*100</f>
        <v>105.34109258729494</v>
      </c>
      <c r="G7" s="37">
        <f t="shared" ref="G7:G8" si="3">E7/D7*100</f>
        <v>37.250447974277066</v>
      </c>
    </row>
    <row r="8" spans="1:7" x14ac:dyDescent="0.25">
      <c r="A8" s="13" t="s">
        <v>18</v>
      </c>
      <c r="B8" s="63">
        <v>661386.43999999994</v>
      </c>
      <c r="C8" s="4">
        <v>1910824</v>
      </c>
      <c r="D8" s="4">
        <v>1910824</v>
      </c>
      <c r="E8" s="35">
        <v>711790.5</v>
      </c>
      <c r="F8" s="35">
        <f t="shared" si="2"/>
        <v>107.6209696709234</v>
      </c>
      <c r="G8" s="35">
        <f t="shared" si="3"/>
        <v>37.250447974277066</v>
      </c>
    </row>
    <row r="9" spans="1:7" x14ac:dyDescent="0.25">
      <c r="A9" s="14" t="s">
        <v>19</v>
      </c>
      <c r="B9" s="63">
        <v>14314.26</v>
      </c>
      <c r="C9" s="4">
        <v>0</v>
      </c>
      <c r="D9" s="4">
        <v>0</v>
      </c>
      <c r="E9" s="35">
        <v>0</v>
      </c>
      <c r="F9" s="35"/>
      <c r="G9" s="35"/>
    </row>
    <row r="10" spans="1:7" x14ac:dyDescent="0.25">
      <c r="A10" s="6" t="s">
        <v>23</v>
      </c>
      <c r="B10" s="38">
        <f>B11</f>
        <v>0</v>
      </c>
      <c r="C10" s="36">
        <f t="shared" ref="C10:E10" si="4">C11</f>
        <v>0</v>
      </c>
      <c r="D10" s="36">
        <f t="shared" si="4"/>
        <v>0</v>
      </c>
      <c r="E10" s="38">
        <f t="shared" si="4"/>
        <v>0</v>
      </c>
      <c r="F10" s="37"/>
      <c r="G10" s="37"/>
    </row>
    <row r="11" spans="1:7" x14ac:dyDescent="0.25">
      <c r="A11" s="15" t="s">
        <v>24</v>
      </c>
      <c r="B11" s="63"/>
      <c r="C11" s="4"/>
      <c r="D11" s="5"/>
      <c r="E11" s="35"/>
      <c r="F11" s="35"/>
      <c r="G11" s="35"/>
    </row>
    <row r="12" spans="1:7" x14ac:dyDescent="0.25">
      <c r="A12" s="6" t="s">
        <v>108</v>
      </c>
      <c r="B12" s="38">
        <f>B13+B14</f>
        <v>0</v>
      </c>
      <c r="C12" s="36">
        <f t="shared" ref="C12:D12" si="5">C13+C14</f>
        <v>0</v>
      </c>
      <c r="D12" s="36">
        <f t="shared" si="5"/>
        <v>0</v>
      </c>
      <c r="E12" s="38">
        <f>E13+E14</f>
        <v>0</v>
      </c>
      <c r="F12" s="37"/>
      <c r="G12" s="37"/>
    </row>
    <row r="13" spans="1:7" x14ac:dyDescent="0.25">
      <c r="A13" s="15" t="s">
        <v>109</v>
      </c>
      <c r="B13" s="63"/>
      <c r="C13" s="4">
        <v>0</v>
      </c>
      <c r="D13" s="4">
        <v>0</v>
      </c>
      <c r="E13" s="35">
        <v>0</v>
      </c>
      <c r="F13" s="35"/>
      <c r="G13" s="35"/>
    </row>
    <row r="14" spans="1:7" x14ac:dyDescent="0.25">
      <c r="A14" s="15" t="s">
        <v>124</v>
      </c>
      <c r="B14" s="63"/>
      <c r="C14" s="4">
        <v>0</v>
      </c>
      <c r="D14" s="4">
        <v>0</v>
      </c>
      <c r="E14" s="35">
        <v>0</v>
      </c>
      <c r="F14" s="35"/>
      <c r="G14" s="35"/>
    </row>
    <row r="15" spans="1:7" ht="15.75" customHeight="1" x14ac:dyDescent="0.25">
      <c r="A15" s="6" t="s">
        <v>48</v>
      </c>
      <c r="B15" s="38">
        <f>B16+B19+B21</f>
        <v>718643.47</v>
      </c>
      <c r="C15" s="36">
        <f t="shared" ref="C15:E15" si="6">C16+C19+C21</f>
        <v>1920600</v>
      </c>
      <c r="D15" s="36">
        <f t="shared" si="6"/>
        <v>1920600</v>
      </c>
      <c r="E15" s="38">
        <f t="shared" si="6"/>
        <v>711790.5</v>
      </c>
      <c r="F15" s="37">
        <f t="shared" ref="F15:F17" si="7">E15/B15*100</f>
        <v>99.046401966193343</v>
      </c>
      <c r="G15" s="37">
        <f t="shared" ref="G15:G17" si="8">E15/D15*100</f>
        <v>37.060840362386756</v>
      </c>
    </row>
    <row r="16" spans="1:7" ht="15.75" customHeight="1" x14ac:dyDescent="0.25">
      <c r="A16" s="6" t="s">
        <v>17</v>
      </c>
      <c r="B16" s="38">
        <f>B17+B18</f>
        <v>675700.7</v>
      </c>
      <c r="C16" s="36">
        <f t="shared" ref="C16:E16" si="9">C17+C18</f>
        <v>1910824</v>
      </c>
      <c r="D16" s="36">
        <f t="shared" si="9"/>
        <v>1910824</v>
      </c>
      <c r="E16" s="38">
        <f t="shared" si="9"/>
        <v>711790.5</v>
      </c>
      <c r="F16" s="37">
        <f t="shared" si="7"/>
        <v>105.34109258729494</v>
      </c>
      <c r="G16" s="37">
        <f t="shared" si="8"/>
        <v>37.250447974277066</v>
      </c>
    </row>
    <row r="17" spans="1:10" x14ac:dyDescent="0.25">
      <c r="A17" s="13" t="s">
        <v>18</v>
      </c>
      <c r="B17" s="63">
        <v>661386.43999999994</v>
      </c>
      <c r="C17" s="4">
        <v>1910824</v>
      </c>
      <c r="D17" s="4">
        <v>1910824</v>
      </c>
      <c r="E17" s="35">
        <v>711790.5</v>
      </c>
      <c r="F17" s="35">
        <f t="shared" si="7"/>
        <v>107.6209696709234</v>
      </c>
      <c r="G17" s="35">
        <f t="shared" si="8"/>
        <v>37.250447974277066</v>
      </c>
    </row>
    <row r="18" spans="1:10" x14ac:dyDescent="0.25">
      <c r="A18" s="14" t="s">
        <v>19</v>
      </c>
      <c r="B18" s="63">
        <v>14314.26</v>
      </c>
      <c r="C18" s="4">
        <v>0</v>
      </c>
      <c r="D18" s="4">
        <v>0</v>
      </c>
      <c r="E18" s="35">
        <v>0</v>
      </c>
      <c r="F18" s="35"/>
      <c r="G18" s="35"/>
    </row>
    <row r="19" spans="1:10" x14ac:dyDescent="0.25">
      <c r="A19" s="6" t="s">
        <v>23</v>
      </c>
      <c r="B19" s="38">
        <f>B20</f>
        <v>0</v>
      </c>
      <c r="C19" s="36">
        <f t="shared" ref="C19:E19" si="10">C20</f>
        <v>9776</v>
      </c>
      <c r="D19" s="36">
        <f t="shared" si="10"/>
        <v>9776</v>
      </c>
      <c r="E19" s="38">
        <f t="shared" si="10"/>
        <v>0</v>
      </c>
      <c r="F19" s="37"/>
      <c r="G19" s="37"/>
    </row>
    <row r="20" spans="1:10" x14ac:dyDescent="0.25">
      <c r="A20" s="15" t="s">
        <v>24</v>
      </c>
      <c r="B20" s="63"/>
      <c r="C20" s="4">
        <v>9776</v>
      </c>
      <c r="D20" s="5">
        <v>9776</v>
      </c>
      <c r="E20" s="35"/>
      <c r="F20" s="35"/>
      <c r="G20" s="35"/>
    </row>
    <row r="21" spans="1:10" x14ac:dyDescent="0.25">
      <c r="A21" s="6" t="s">
        <v>108</v>
      </c>
      <c r="B21" s="38">
        <f>B22</f>
        <v>42942.77</v>
      </c>
      <c r="C21" s="36">
        <f>C22+C23</f>
        <v>0</v>
      </c>
      <c r="D21" s="36">
        <f>D22+D23</f>
        <v>0</v>
      </c>
      <c r="E21" s="38">
        <f>E22+E23</f>
        <v>0</v>
      </c>
      <c r="F21" s="37">
        <f t="shared" ref="F21:F22" si="11">E21/B21*100</f>
        <v>0</v>
      </c>
      <c r="G21" s="37"/>
    </row>
    <row r="22" spans="1:10" x14ac:dyDescent="0.25">
      <c r="A22" s="15" t="s">
        <v>109</v>
      </c>
      <c r="B22" s="63">
        <v>42942.77</v>
      </c>
      <c r="C22" s="4">
        <v>0</v>
      </c>
      <c r="D22" s="4">
        <v>0</v>
      </c>
      <c r="E22" s="35">
        <v>0</v>
      </c>
      <c r="F22" s="35">
        <f t="shared" si="11"/>
        <v>0</v>
      </c>
      <c r="G22" s="35"/>
    </row>
    <row r="23" spans="1:10" x14ac:dyDescent="0.25">
      <c r="A23" s="15" t="s">
        <v>124</v>
      </c>
      <c r="B23" s="63"/>
      <c r="C23" s="4">
        <v>0</v>
      </c>
      <c r="D23" s="4">
        <v>0</v>
      </c>
      <c r="E23" s="35">
        <v>0</v>
      </c>
      <c r="F23" s="35"/>
      <c r="G23" s="35"/>
    </row>
    <row r="24" spans="1:10" ht="1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x14ac:dyDescent="0.25">
      <c r="A25" s="22"/>
      <c r="B25" s="22"/>
      <c r="C25" s="93"/>
      <c r="D25" s="22"/>
      <c r="E25" s="22"/>
      <c r="F25" s="22"/>
      <c r="G25" s="22"/>
      <c r="H25" s="22"/>
      <c r="I25" s="22"/>
      <c r="J25" s="22"/>
    </row>
    <row r="26" spans="1:10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</row>
  </sheetData>
  <mergeCells count="2">
    <mergeCell ref="A2:G2"/>
    <mergeCell ref="A1:E1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2"/>
  <sheetViews>
    <sheetView workbookViewId="0">
      <selection activeCell="C9" sqref="C9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1" spans="1:7" x14ac:dyDescent="0.25">
      <c r="A1" s="122" t="s">
        <v>66</v>
      </c>
      <c r="B1" s="122"/>
      <c r="C1" s="122"/>
      <c r="D1" s="122"/>
      <c r="E1" s="122"/>
      <c r="F1" s="3"/>
      <c r="G1" s="3"/>
    </row>
    <row r="2" spans="1:7" ht="15.75" customHeight="1" x14ac:dyDescent="0.25">
      <c r="A2" s="148" t="s">
        <v>41</v>
      </c>
      <c r="B2" s="148"/>
      <c r="C2" s="148"/>
      <c r="D2" s="148"/>
      <c r="E2" s="148"/>
      <c r="F2" s="148"/>
      <c r="G2" s="148"/>
    </row>
    <row r="3" spans="1:7" ht="18" x14ac:dyDescent="0.25">
      <c r="A3" s="33"/>
      <c r="B3" s="33"/>
      <c r="C3" s="33"/>
      <c r="D3" s="33"/>
      <c r="E3" s="34"/>
      <c r="F3" s="34"/>
      <c r="G3" s="34"/>
    </row>
    <row r="4" spans="1:7" ht="38.25" x14ac:dyDescent="0.25">
      <c r="A4" s="24" t="s">
        <v>7</v>
      </c>
      <c r="B4" s="24" t="s">
        <v>130</v>
      </c>
      <c r="C4" s="24" t="s">
        <v>131</v>
      </c>
      <c r="D4" s="24" t="s">
        <v>132</v>
      </c>
      <c r="E4" s="24" t="s">
        <v>133</v>
      </c>
      <c r="F4" s="24" t="s">
        <v>25</v>
      </c>
      <c r="G4" s="24" t="s">
        <v>50</v>
      </c>
    </row>
    <row r="5" spans="1:7" x14ac:dyDescent="0.25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 t="s">
        <v>37</v>
      </c>
      <c r="G5" s="26" t="s">
        <v>38</v>
      </c>
    </row>
    <row r="6" spans="1:7" ht="15.75" customHeight="1" x14ac:dyDescent="0.25">
      <c r="A6" s="6" t="s">
        <v>48</v>
      </c>
      <c r="B6" s="38">
        <f>B7</f>
        <v>718643.47</v>
      </c>
      <c r="C6" s="36">
        <f t="shared" ref="C6:D6" si="0">C7</f>
        <v>1920600</v>
      </c>
      <c r="D6" s="36">
        <f t="shared" si="0"/>
        <v>1920600</v>
      </c>
      <c r="E6" s="37">
        <f>E7</f>
        <v>711790.5</v>
      </c>
      <c r="F6" s="37">
        <f>F7</f>
        <v>99.046401966193343</v>
      </c>
      <c r="G6" s="37">
        <f>G7</f>
        <v>37.060840362386756</v>
      </c>
    </row>
    <row r="7" spans="1:7" x14ac:dyDescent="0.25">
      <c r="A7" s="6" t="s">
        <v>8</v>
      </c>
      <c r="B7" s="38">
        <f>B8</f>
        <v>718643.47</v>
      </c>
      <c r="C7" s="36">
        <f t="shared" ref="C7:G8" si="1">C8</f>
        <v>1920600</v>
      </c>
      <c r="D7" s="36">
        <f t="shared" si="1"/>
        <v>1920600</v>
      </c>
      <c r="E7" s="38">
        <f t="shared" si="1"/>
        <v>711790.5</v>
      </c>
      <c r="F7" s="37">
        <f>F8</f>
        <v>99.046401966193343</v>
      </c>
      <c r="G7" s="37">
        <f>G8</f>
        <v>37.060840362386756</v>
      </c>
    </row>
    <row r="8" spans="1:7" ht="25.5" x14ac:dyDescent="0.25">
      <c r="A8" s="74" t="s">
        <v>9</v>
      </c>
      <c r="B8" s="63">
        <f>B9</f>
        <v>718643.47</v>
      </c>
      <c r="C8" s="4">
        <f t="shared" si="1"/>
        <v>1920600</v>
      </c>
      <c r="D8" s="4">
        <f t="shared" si="1"/>
        <v>1920600</v>
      </c>
      <c r="E8" s="63">
        <f t="shared" si="1"/>
        <v>711790.5</v>
      </c>
      <c r="F8" s="63">
        <f t="shared" si="1"/>
        <v>99.046401966193343</v>
      </c>
      <c r="G8" s="63">
        <f t="shared" si="1"/>
        <v>37.060840362386756</v>
      </c>
    </row>
    <row r="9" spans="1:7" x14ac:dyDescent="0.25">
      <c r="A9" s="15" t="s">
        <v>110</v>
      </c>
      <c r="B9" s="63">
        <v>718643.47</v>
      </c>
      <c r="C9" s="118">
        <v>1920600</v>
      </c>
      <c r="D9" s="118">
        <v>1920600</v>
      </c>
      <c r="E9" s="35">
        <v>711790.5</v>
      </c>
      <c r="F9" s="35">
        <f>E9/B9*100</f>
        <v>99.046401966193343</v>
      </c>
      <c r="G9" s="35">
        <f>E9/D9*100</f>
        <v>37.060840362386756</v>
      </c>
    </row>
    <row r="10" spans="1:7" x14ac:dyDescent="0.25">
      <c r="A10" s="22"/>
      <c r="B10" s="22"/>
      <c r="C10" s="22"/>
      <c r="D10" s="22"/>
      <c r="E10" s="22"/>
      <c r="F10" s="22"/>
      <c r="G10" s="22"/>
    </row>
    <row r="11" spans="1:7" x14ac:dyDescent="0.25">
      <c r="A11" s="22"/>
      <c r="B11" s="22"/>
      <c r="C11" s="22"/>
      <c r="D11" s="22"/>
      <c r="E11" s="22"/>
      <c r="F11" s="22"/>
      <c r="G11" s="22"/>
    </row>
    <row r="12" spans="1:7" x14ac:dyDescent="0.25">
      <c r="A12" s="22"/>
      <c r="B12" s="22"/>
      <c r="C12" s="22"/>
      <c r="D12" s="22"/>
      <c r="E12" s="22"/>
      <c r="F12" s="22"/>
      <c r="G12" s="22"/>
    </row>
  </sheetData>
  <mergeCells count="2">
    <mergeCell ref="A2:G2"/>
    <mergeCell ref="A1:E1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12"/>
  <sheetViews>
    <sheetView workbookViewId="0">
      <selection activeCell="G7" sqref="G7:L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148" t="s">
        <v>11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2:12" ht="18" x14ac:dyDescent="0.25">
      <c r="B3" s="33"/>
      <c r="C3" s="33"/>
      <c r="D3" s="33"/>
      <c r="E3" s="33"/>
      <c r="F3" s="33"/>
      <c r="G3" s="33"/>
      <c r="H3" s="33"/>
      <c r="I3" s="33"/>
      <c r="J3" s="34"/>
      <c r="K3" s="34"/>
      <c r="L3" s="34"/>
    </row>
    <row r="4" spans="2:12" ht="18" customHeight="1" x14ac:dyDescent="0.25">
      <c r="B4" s="148" t="s">
        <v>53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2:12" ht="15.75" customHeight="1" x14ac:dyDescent="0.25">
      <c r="B5" s="148" t="s">
        <v>42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</row>
    <row r="6" spans="2:12" ht="18" x14ac:dyDescent="0.25">
      <c r="B6" s="33"/>
      <c r="C6" s="33"/>
      <c r="D6" s="33"/>
      <c r="E6" s="33"/>
      <c r="F6" s="33"/>
      <c r="G6" s="33"/>
      <c r="H6" s="33"/>
      <c r="I6" s="33"/>
      <c r="J6" s="34"/>
      <c r="K6" s="34"/>
      <c r="L6" s="34"/>
    </row>
    <row r="7" spans="2:12" ht="25.5" customHeight="1" x14ac:dyDescent="0.25">
      <c r="B7" s="152" t="s">
        <v>7</v>
      </c>
      <c r="C7" s="153"/>
      <c r="D7" s="153"/>
      <c r="E7" s="153"/>
      <c r="F7" s="154"/>
      <c r="G7" s="24" t="s">
        <v>130</v>
      </c>
      <c r="H7" s="24" t="s">
        <v>131</v>
      </c>
      <c r="I7" s="24" t="s">
        <v>132</v>
      </c>
      <c r="J7" s="24" t="s">
        <v>133</v>
      </c>
      <c r="K7" s="24" t="s">
        <v>25</v>
      </c>
      <c r="L7" s="24" t="s">
        <v>50</v>
      </c>
    </row>
    <row r="8" spans="2:12" x14ac:dyDescent="0.25">
      <c r="B8" s="152">
        <v>1</v>
      </c>
      <c r="C8" s="153"/>
      <c r="D8" s="153"/>
      <c r="E8" s="153"/>
      <c r="F8" s="154"/>
      <c r="G8" s="27">
        <v>2</v>
      </c>
      <c r="H8" s="27">
        <v>3</v>
      </c>
      <c r="I8" s="27">
        <v>4</v>
      </c>
      <c r="J8" s="27">
        <v>5</v>
      </c>
      <c r="K8" s="27" t="s">
        <v>37</v>
      </c>
      <c r="L8" s="27" t="s">
        <v>38</v>
      </c>
    </row>
    <row r="10" spans="2:12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2:12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2:12" x14ac:dyDescent="0.2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28"/>
  <sheetViews>
    <sheetView workbookViewId="0">
      <selection activeCell="C7" sqref="C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48" t="s">
        <v>43</v>
      </c>
      <c r="C2" s="148"/>
      <c r="D2" s="148"/>
      <c r="E2" s="148"/>
      <c r="F2" s="148"/>
      <c r="G2" s="148"/>
      <c r="H2" s="148"/>
    </row>
    <row r="3" spans="2:8" ht="18" x14ac:dyDescent="0.25">
      <c r="B3" s="33"/>
      <c r="C3" s="33"/>
      <c r="D3" s="33"/>
      <c r="E3" s="33"/>
      <c r="F3" s="34"/>
      <c r="G3" s="34"/>
      <c r="H3" s="34"/>
    </row>
    <row r="4" spans="2:8" ht="38.25" x14ac:dyDescent="0.25">
      <c r="B4" s="24" t="s">
        <v>7</v>
      </c>
      <c r="C4" s="24" t="s">
        <v>130</v>
      </c>
      <c r="D4" s="24" t="s">
        <v>131</v>
      </c>
      <c r="E4" s="24" t="s">
        <v>132</v>
      </c>
      <c r="F4" s="24" t="s">
        <v>133</v>
      </c>
      <c r="G4" s="24" t="s">
        <v>25</v>
      </c>
      <c r="H4" s="24" t="s">
        <v>50</v>
      </c>
    </row>
    <row r="5" spans="2:8" x14ac:dyDescent="0.25"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 t="s">
        <v>37</v>
      </c>
      <c r="H5" s="24" t="s">
        <v>38</v>
      </c>
    </row>
    <row r="6" spans="2:8" x14ac:dyDescent="0.25">
      <c r="B6" s="6" t="s">
        <v>45</v>
      </c>
      <c r="C6" s="4"/>
      <c r="D6" s="4"/>
      <c r="E6" s="5"/>
      <c r="F6" s="21"/>
      <c r="G6" s="21"/>
      <c r="H6" s="21"/>
    </row>
    <row r="7" spans="2:8" x14ac:dyDescent="0.25">
      <c r="B7" s="6" t="s">
        <v>17</v>
      </c>
      <c r="C7" s="4"/>
      <c r="D7" s="4"/>
      <c r="E7" s="4"/>
      <c r="F7" s="21"/>
      <c r="G7" s="21"/>
      <c r="H7" s="21"/>
    </row>
    <row r="8" spans="2:8" x14ac:dyDescent="0.25">
      <c r="B8" s="13" t="s">
        <v>18</v>
      </c>
      <c r="C8" s="4"/>
      <c r="D8" s="4"/>
      <c r="E8" s="4"/>
      <c r="F8" s="21"/>
      <c r="G8" s="21"/>
      <c r="H8" s="21"/>
    </row>
    <row r="9" spans="2:8" x14ac:dyDescent="0.25">
      <c r="B9" s="14" t="s">
        <v>19</v>
      </c>
      <c r="C9" s="4"/>
      <c r="D9" s="4"/>
      <c r="E9" s="4"/>
      <c r="F9" s="21"/>
      <c r="G9" s="21"/>
      <c r="H9" s="21"/>
    </row>
    <row r="10" spans="2:8" x14ac:dyDescent="0.25">
      <c r="B10" s="14" t="s">
        <v>20</v>
      </c>
      <c r="C10" s="4"/>
      <c r="D10" s="4"/>
      <c r="E10" s="4"/>
      <c r="F10" s="21"/>
      <c r="G10" s="21"/>
      <c r="H10" s="21"/>
    </row>
    <row r="11" spans="2:8" x14ac:dyDescent="0.25">
      <c r="B11" s="6" t="s">
        <v>21</v>
      </c>
      <c r="C11" s="4"/>
      <c r="D11" s="4"/>
      <c r="E11" s="5"/>
      <c r="F11" s="21"/>
      <c r="G11" s="21"/>
      <c r="H11" s="21"/>
    </row>
    <row r="12" spans="2:8" x14ac:dyDescent="0.25">
      <c r="B12" s="15" t="s">
        <v>22</v>
      </c>
      <c r="C12" s="4"/>
      <c r="D12" s="4"/>
      <c r="E12" s="5"/>
      <c r="F12" s="21"/>
      <c r="G12" s="21"/>
      <c r="H12" s="21"/>
    </row>
    <row r="13" spans="2:8" x14ac:dyDescent="0.25">
      <c r="B13" s="6" t="s">
        <v>23</v>
      </c>
      <c r="C13" s="4"/>
      <c r="D13" s="4"/>
      <c r="E13" s="5"/>
      <c r="F13" s="21"/>
      <c r="G13" s="21"/>
      <c r="H13" s="21"/>
    </row>
    <row r="14" spans="2:8" x14ac:dyDescent="0.25">
      <c r="B14" s="15" t="s">
        <v>24</v>
      </c>
      <c r="C14" s="4"/>
      <c r="D14" s="4"/>
      <c r="E14" s="5"/>
      <c r="F14" s="21"/>
      <c r="G14" s="21"/>
      <c r="H14" s="21"/>
    </row>
    <row r="15" spans="2:8" x14ac:dyDescent="0.25">
      <c r="B15" s="10" t="s">
        <v>14</v>
      </c>
      <c r="C15" s="4"/>
      <c r="D15" s="4"/>
      <c r="E15" s="5"/>
      <c r="F15" s="21"/>
      <c r="G15" s="21"/>
      <c r="H15" s="21"/>
    </row>
    <row r="16" spans="2:8" x14ac:dyDescent="0.25">
      <c r="B16" s="15"/>
      <c r="C16" s="4"/>
      <c r="D16" s="4"/>
      <c r="E16" s="5"/>
      <c r="F16" s="21"/>
      <c r="G16" s="21"/>
      <c r="H16" s="21"/>
    </row>
    <row r="17" spans="2:8" ht="15.75" customHeight="1" x14ac:dyDescent="0.25">
      <c r="B17" s="6" t="s">
        <v>46</v>
      </c>
      <c r="C17" s="4"/>
      <c r="D17" s="4"/>
      <c r="E17" s="5"/>
      <c r="F17" s="21"/>
      <c r="G17" s="21"/>
      <c r="H17" s="21"/>
    </row>
    <row r="18" spans="2:8" ht="15.75" customHeight="1" x14ac:dyDescent="0.25">
      <c r="B18" s="6" t="s">
        <v>17</v>
      </c>
      <c r="C18" s="4"/>
      <c r="D18" s="4"/>
      <c r="E18" s="4"/>
      <c r="F18" s="21"/>
      <c r="G18" s="21"/>
      <c r="H18" s="21"/>
    </row>
    <row r="19" spans="2:8" x14ac:dyDescent="0.25">
      <c r="B19" s="13" t="s">
        <v>18</v>
      </c>
      <c r="C19" s="4"/>
      <c r="D19" s="4"/>
      <c r="E19" s="4"/>
      <c r="F19" s="21"/>
      <c r="G19" s="21"/>
      <c r="H19" s="21"/>
    </row>
    <row r="20" spans="2:8" x14ac:dyDescent="0.25">
      <c r="B20" s="14" t="s">
        <v>19</v>
      </c>
      <c r="C20" s="4"/>
      <c r="D20" s="4"/>
      <c r="E20" s="4"/>
      <c r="F20" s="21"/>
      <c r="G20" s="21"/>
      <c r="H20" s="21"/>
    </row>
    <row r="21" spans="2:8" x14ac:dyDescent="0.25">
      <c r="B21" s="14" t="s">
        <v>20</v>
      </c>
      <c r="C21" s="4"/>
      <c r="D21" s="4"/>
      <c r="E21" s="4"/>
      <c r="F21" s="21"/>
      <c r="G21" s="21"/>
      <c r="H21" s="21"/>
    </row>
    <row r="22" spans="2:8" x14ac:dyDescent="0.25">
      <c r="B22" s="6" t="s">
        <v>21</v>
      </c>
      <c r="C22" s="4"/>
      <c r="D22" s="4"/>
      <c r="E22" s="5"/>
      <c r="F22" s="21"/>
      <c r="G22" s="21"/>
      <c r="H22" s="21"/>
    </row>
    <row r="23" spans="2:8" x14ac:dyDescent="0.25">
      <c r="B23" s="15" t="s">
        <v>22</v>
      </c>
      <c r="C23" s="4"/>
      <c r="D23" s="4"/>
      <c r="E23" s="5"/>
      <c r="F23" s="21"/>
      <c r="G23" s="21"/>
      <c r="H23" s="21"/>
    </row>
    <row r="24" spans="2:8" x14ac:dyDescent="0.25">
      <c r="B24" s="6" t="s">
        <v>23</v>
      </c>
      <c r="C24" s="4"/>
      <c r="D24" s="4"/>
      <c r="E24" s="5"/>
      <c r="F24" s="21"/>
      <c r="G24" s="21"/>
      <c r="H24" s="21"/>
    </row>
    <row r="25" spans="2:8" x14ac:dyDescent="0.25">
      <c r="B25" s="15" t="s">
        <v>24</v>
      </c>
      <c r="C25" s="4"/>
      <c r="D25" s="4"/>
      <c r="E25" s="5"/>
      <c r="F25" s="21"/>
      <c r="G25" s="21"/>
      <c r="H25" s="21"/>
    </row>
    <row r="26" spans="2:8" x14ac:dyDescent="0.25">
      <c r="B26" s="10" t="s">
        <v>14</v>
      </c>
      <c r="C26" s="4"/>
      <c r="D26" s="4"/>
      <c r="E26" s="5"/>
      <c r="F26" s="21"/>
      <c r="G26" s="21"/>
      <c r="H26" s="21"/>
    </row>
    <row r="28" spans="2:8" x14ac:dyDescent="0.25">
      <c r="B28" s="29"/>
      <c r="C28" s="29"/>
      <c r="D28" s="29"/>
      <c r="E28" s="29"/>
      <c r="F28" s="29"/>
      <c r="G28" s="29"/>
      <c r="H28" s="2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2"/>
  <sheetViews>
    <sheetView zoomScaleNormal="100" workbookViewId="0">
      <selection activeCell="H52" sqref="H5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.85546875" customWidth="1"/>
    <col min="4" max="4" width="39" customWidth="1"/>
    <col min="5" max="7" width="24.28515625" customWidth="1"/>
    <col min="8" max="8" width="15.7109375" customWidth="1"/>
    <col min="9" max="9" width="24.28515625" customWidth="1"/>
  </cols>
  <sheetData>
    <row r="1" spans="1:9" ht="18" x14ac:dyDescent="0.25">
      <c r="A1" s="122" t="s">
        <v>66</v>
      </c>
      <c r="B1" s="122"/>
      <c r="C1" s="122"/>
      <c r="D1" s="122"/>
      <c r="E1" s="122"/>
      <c r="F1" s="2"/>
      <c r="G1" s="2"/>
      <c r="H1" s="3"/>
      <c r="I1" s="3"/>
    </row>
    <row r="2" spans="1:9" ht="18" customHeight="1" x14ac:dyDescent="0.25">
      <c r="A2" s="148" t="s">
        <v>10</v>
      </c>
      <c r="B2" s="148"/>
      <c r="C2" s="148"/>
      <c r="D2" s="148"/>
      <c r="E2" s="148"/>
      <c r="F2" s="148"/>
      <c r="G2" s="148"/>
      <c r="H2" s="148"/>
      <c r="I2" s="17"/>
    </row>
    <row r="3" spans="1:9" ht="18" x14ac:dyDescent="0.25">
      <c r="A3" s="33"/>
      <c r="B3" s="33"/>
      <c r="C3" s="33"/>
      <c r="D3" s="33"/>
      <c r="E3" s="33"/>
      <c r="F3" s="33"/>
      <c r="G3" s="33"/>
      <c r="H3" s="34"/>
      <c r="I3" s="3"/>
    </row>
    <row r="4" spans="1:9" ht="15.75" x14ac:dyDescent="0.25">
      <c r="A4" s="163" t="s">
        <v>55</v>
      </c>
      <c r="B4" s="163"/>
      <c r="C4" s="163"/>
      <c r="D4" s="163"/>
      <c r="E4" s="163"/>
      <c r="F4" s="163"/>
      <c r="G4" s="163"/>
      <c r="H4" s="163"/>
    </row>
    <row r="5" spans="1:9" ht="18" x14ac:dyDescent="0.25">
      <c r="A5" s="33"/>
      <c r="B5" s="33"/>
      <c r="C5" s="33"/>
      <c r="D5" s="33"/>
      <c r="E5" s="33"/>
      <c r="F5" s="33"/>
      <c r="G5" s="33"/>
      <c r="H5" s="34"/>
    </row>
    <row r="6" spans="1:9" ht="25.5" x14ac:dyDescent="0.25">
      <c r="A6" s="152" t="s">
        <v>7</v>
      </c>
      <c r="B6" s="153"/>
      <c r="C6" s="153"/>
      <c r="D6" s="154"/>
      <c r="E6" s="24" t="s">
        <v>134</v>
      </c>
      <c r="F6" s="24" t="s">
        <v>135</v>
      </c>
      <c r="G6" s="24" t="s">
        <v>136</v>
      </c>
      <c r="H6" s="24" t="s">
        <v>50</v>
      </c>
    </row>
    <row r="7" spans="1:9" s="28" customFormat="1" ht="11.25" x14ac:dyDescent="0.2">
      <c r="A7" s="149">
        <v>1</v>
      </c>
      <c r="B7" s="150"/>
      <c r="C7" s="150"/>
      <c r="D7" s="151"/>
      <c r="E7" s="26">
        <v>2</v>
      </c>
      <c r="F7" s="26">
        <v>3</v>
      </c>
      <c r="G7" s="26">
        <v>4</v>
      </c>
      <c r="H7" s="26" t="s">
        <v>44</v>
      </c>
    </row>
    <row r="8" spans="1:9" ht="30" customHeight="1" x14ac:dyDescent="0.25">
      <c r="A8" s="170" t="s">
        <v>137</v>
      </c>
      <c r="B8" s="171"/>
      <c r="C8" s="172"/>
      <c r="D8" s="42" t="s">
        <v>66</v>
      </c>
      <c r="E8" s="48">
        <f>E9+E10</f>
        <v>1920600</v>
      </c>
      <c r="F8" s="48">
        <f>F9+F10</f>
        <v>1920600</v>
      </c>
      <c r="G8" s="117">
        <f>G9+G10</f>
        <v>711790.5</v>
      </c>
      <c r="H8" s="97">
        <f>G8/F8*100</f>
        <v>37.060840362386756</v>
      </c>
      <c r="I8" s="106"/>
    </row>
    <row r="9" spans="1:9" ht="24.95" customHeight="1" x14ac:dyDescent="0.25">
      <c r="A9" s="164">
        <v>11</v>
      </c>
      <c r="B9" s="165"/>
      <c r="C9" s="166"/>
      <c r="D9" s="44" t="s">
        <v>67</v>
      </c>
      <c r="E9" s="43">
        <f>E14+E51</f>
        <v>1910824</v>
      </c>
      <c r="F9" s="43">
        <f t="shared" ref="F9:G9" si="0">F14+F51</f>
        <v>1910824</v>
      </c>
      <c r="G9" s="117">
        <f t="shared" si="0"/>
        <v>711790.5</v>
      </c>
      <c r="H9" s="38">
        <f t="shared" ref="H9:H49" si="1">G9/F9*100</f>
        <v>37.250447974277066</v>
      </c>
    </row>
    <row r="10" spans="1:9" ht="24.95" customHeight="1" x14ac:dyDescent="0.25">
      <c r="A10" s="164">
        <v>31</v>
      </c>
      <c r="B10" s="173"/>
      <c r="C10" s="174"/>
      <c r="D10" s="45" t="s">
        <v>101</v>
      </c>
      <c r="E10" s="43">
        <f>E47</f>
        <v>9776</v>
      </c>
      <c r="F10" s="43">
        <f>F47</f>
        <v>9776</v>
      </c>
      <c r="G10" s="117">
        <f t="shared" ref="G10" si="2">G47</f>
        <v>0</v>
      </c>
      <c r="H10" s="38">
        <f t="shared" si="1"/>
        <v>0</v>
      </c>
    </row>
    <row r="11" spans="1:9" ht="24.95" customHeight="1" x14ac:dyDescent="0.25">
      <c r="A11" s="104"/>
      <c r="B11" s="115"/>
      <c r="C11" s="116">
        <v>32</v>
      </c>
      <c r="D11" s="45" t="s">
        <v>129</v>
      </c>
      <c r="E11" s="43">
        <f>E12</f>
        <v>1920600</v>
      </c>
      <c r="F11" s="43">
        <f>F12</f>
        <v>1920600</v>
      </c>
      <c r="G11" s="117">
        <f>G12</f>
        <v>711790.5</v>
      </c>
      <c r="H11" s="38">
        <f t="shared" si="1"/>
        <v>37.060840362386756</v>
      </c>
    </row>
    <row r="12" spans="1:9" ht="24.95" customHeight="1" x14ac:dyDescent="0.25">
      <c r="A12" s="175">
        <v>3221</v>
      </c>
      <c r="B12" s="176"/>
      <c r="C12" s="177"/>
      <c r="D12" s="42" t="s">
        <v>68</v>
      </c>
      <c r="E12" s="48">
        <f>E13+E50</f>
        <v>1920600</v>
      </c>
      <c r="F12" s="48">
        <f>F13+F50</f>
        <v>1920600</v>
      </c>
      <c r="G12" s="117">
        <f>G13+G50</f>
        <v>711790.5</v>
      </c>
      <c r="H12" s="97">
        <f t="shared" si="1"/>
        <v>37.060840362386756</v>
      </c>
    </row>
    <row r="13" spans="1:9" ht="24.95" customHeight="1" x14ac:dyDescent="0.25">
      <c r="A13" s="164" t="s">
        <v>69</v>
      </c>
      <c r="B13" s="165"/>
      <c r="C13" s="166"/>
      <c r="D13" s="42" t="s">
        <v>70</v>
      </c>
      <c r="E13" s="48">
        <f>E14+E47</f>
        <v>1909600</v>
      </c>
      <c r="F13" s="48">
        <f>F14+F47</f>
        <v>1909600</v>
      </c>
      <c r="G13" s="94">
        <f t="shared" ref="G13" si="3">G14+G47</f>
        <v>711790.5</v>
      </c>
      <c r="H13" s="97">
        <f t="shared" si="1"/>
        <v>37.274324465856722</v>
      </c>
    </row>
    <row r="14" spans="1:9" ht="20.100000000000001" customHeight="1" x14ac:dyDescent="0.25">
      <c r="A14" s="167">
        <v>11</v>
      </c>
      <c r="B14" s="168"/>
      <c r="C14" s="169"/>
      <c r="D14" s="30" t="s">
        <v>67</v>
      </c>
      <c r="E14" s="49">
        <f>E15+E19+E42+E44+E45</f>
        <v>1899824</v>
      </c>
      <c r="F14" s="49">
        <f>F15+F19+F42+F44+F45</f>
        <v>1899824</v>
      </c>
      <c r="G14" s="95">
        <f>G15+G19+G42+G44+G45</f>
        <v>711790.5</v>
      </c>
      <c r="H14" s="98">
        <f t="shared" si="1"/>
        <v>37.46612844137141</v>
      </c>
    </row>
    <row r="15" spans="1:9" ht="20.100000000000001" customHeight="1" x14ac:dyDescent="0.25">
      <c r="A15" s="160">
        <v>31</v>
      </c>
      <c r="B15" s="161"/>
      <c r="C15" s="162"/>
      <c r="D15" s="46" t="s">
        <v>5</v>
      </c>
      <c r="E15" s="49">
        <v>1065071</v>
      </c>
      <c r="F15" s="49">
        <v>1065071</v>
      </c>
      <c r="G15" s="95">
        <f>G16+G17+G18</f>
        <v>408246.94</v>
      </c>
      <c r="H15" s="98">
        <f t="shared" si="1"/>
        <v>38.330490643346785</v>
      </c>
      <c r="I15" s="105"/>
    </row>
    <row r="16" spans="1:9" ht="20.100000000000001" customHeight="1" x14ac:dyDescent="0.25">
      <c r="A16" s="157">
        <v>3111</v>
      </c>
      <c r="B16" s="158"/>
      <c r="C16" s="159"/>
      <c r="D16" s="46" t="s">
        <v>34</v>
      </c>
      <c r="E16" s="50"/>
      <c r="F16" s="50"/>
      <c r="G16" s="96">
        <v>338747.87</v>
      </c>
      <c r="H16" s="99"/>
    </row>
    <row r="17" spans="1:8" ht="20.100000000000001" customHeight="1" x14ac:dyDescent="0.25">
      <c r="A17" s="157">
        <v>3121</v>
      </c>
      <c r="B17" s="158"/>
      <c r="C17" s="159"/>
      <c r="D17" s="46" t="s">
        <v>71</v>
      </c>
      <c r="E17" s="50"/>
      <c r="F17" s="50"/>
      <c r="G17" s="96">
        <v>13596.95</v>
      </c>
      <c r="H17" s="99"/>
    </row>
    <row r="18" spans="1:8" ht="20.100000000000001" customHeight="1" x14ac:dyDescent="0.25">
      <c r="A18" s="157">
        <v>3132</v>
      </c>
      <c r="B18" s="158"/>
      <c r="C18" s="159"/>
      <c r="D18" s="46" t="s">
        <v>72</v>
      </c>
      <c r="E18" s="50"/>
      <c r="F18" s="50"/>
      <c r="G18" s="96">
        <v>55902.12</v>
      </c>
      <c r="H18" s="99"/>
    </row>
    <row r="19" spans="1:8" ht="20.100000000000001" customHeight="1" x14ac:dyDescent="0.25">
      <c r="A19" s="160">
        <v>32</v>
      </c>
      <c r="B19" s="161"/>
      <c r="C19" s="162"/>
      <c r="D19" s="46" t="s">
        <v>12</v>
      </c>
      <c r="E19" s="49">
        <v>827758</v>
      </c>
      <c r="F19" s="49">
        <v>827758</v>
      </c>
      <c r="G19" s="95">
        <f>SUM(G20:G41)</f>
        <v>303543.55999999994</v>
      </c>
      <c r="H19" s="98">
        <f t="shared" si="1"/>
        <v>36.670567967932648</v>
      </c>
    </row>
    <row r="20" spans="1:8" ht="20.100000000000001" customHeight="1" x14ac:dyDescent="0.25">
      <c r="A20" s="157">
        <v>3211</v>
      </c>
      <c r="B20" s="158"/>
      <c r="C20" s="159"/>
      <c r="D20" s="46" t="s">
        <v>36</v>
      </c>
      <c r="E20" s="50"/>
      <c r="F20" s="50"/>
      <c r="G20" s="96">
        <v>13401.13</v>
      </c>
      <c r="H20" s="99"/>
    </row>
    <row r="21" spans="1:8" ht="25.5" x14ac:dyDescent="0.25">
      <c r="A21" s="157">
        <v>3212</v>
      </c>
      <c r="B21" s="158"/>
      <c r="C21" s="159"/>
      <c r="D21" s="46" t="s">
        <v>73</v>
      </c>
      <c r="E21" s="50"/>
      <c r="F21" s="50"/>
      <c r="G21" s="96">
        <v>6251.79</v>
      </c>
      <c r="H21" s="99"/>
    </row>
    <row r="22" spans="1:8" ht="20.100000000000001" customHeight="1" x14ac:dyDescent="0.25">
      <c r="A22" s="157">
        <v>3213</v>
      </c>
      <c r="B22" s="158"/>
      <c r="C22" s="159"/>
      <c r="D22" s="46" t="s">
        <v>74</v>
      </c>
      <c r="E22" s="50"/>
      <c r="F22" s="50"/>
      <c r="G22" s="96">
        <v>4640.25</v>
      </c>
      <c r="H22" s="99"/>
    </row>
    <row r="23" spans="1:8" ht="20.100000000000001" customHeight="1" x14ac:dyDescent="0.25">
      <c r="A23" s="157">
        <v>3221</v>
      </c>
      <c r="B23" s="158"/>
      <c r="C23" s="159"/>
      <c r="D23" s="46" t="s">
        <v>75</v>
      </c>
      <c r="E23" s="50"/>
      <c r="F23" s="50"/>
      <c r="G23" s="96">
        <v>876.22</v>
      </c>
      <c r="H23" s="99"/>
    </row>
    <row r="24" spans="1:8" ht="20.100000000000001" customHeight="1" x14ac:dyDescent="0.25">
      <c r="A24" s="157">
        <v>3223</v>
      </c>
      <c r="B24" s="158"/>
      <c r="C24" s="159"/>
      <c r="D24" s="46" t="s">
        <v>76</v>
      </c>
      <c r="E24" s="50"/>
      <c r="F24" s="50"/>
      <c r="G24" s="96">
        <v>370.28</v>
      </c>
      <c r="H24" s="99"/>
    </row>
    <row r="25" spans="1:8" ht="25.5" x14ac:dyDescent="0.25">
      <c r="A25" s="157">
        <v>3224</v>
      </c>
      <c r="B25" s="158"/>
      <c r="C25" s="159"/>
      <c r="D25" s="46" t="s">
        <v>77</v>
      </c>
      <c r="E25" s="50"/>
      <c r="F25" s="50"/>
      <c r="G25" s="96">
        <v>0</v>
      </c>
      <c r="H25" s="99"/>
    </row>
    <row r="26" spans="1:8" ht="20.100000000000001" customHeight="1" x14ac:dyDescent="0.25">
      <c r="A26" s="39"/>
      <c r="B26" s="40"/>
      <c r="C26" s="41">
        <v>3225</v>
      </c>
      <c r="D26" s="46" t="s">
        <v>125</v>
      </c>
      <c r="E26" s="50"/>
      <c r="F26" s="50"/>
      <c r="G26" s="96">
        <v>295.68</v>
      </c>
      <c r="H26" s="99"/>
    </row>
    <row r="27" spans="1:8" ht="20.100000000000001" customHeight="1" x14ac:dyDescent="0.25">
      <c r="A27" s="157">
        <v>3231</v>
      </c>
      <c r="B27" s="158"/>
      <c r="C27" s="159"/>
      <c r="D27" s="46" t="s">
        <v>78</v>
      </c>
      <c r="E27" s="50"/>
      <c r="F27" s="50"/>
      <c r="G27" s="96">
        <v>2899.68</v>
      </c>
      <c r="H27" s="99"/>
    </row>
    <row r="28" spans="1:8" ht="20.100000000000001" customHeight="1" x14ac:dyDescent="0.25">
      <c r="A28" s="157">
        <v>3232</v>
      </c>
      <c r="B28" s="158"/>
      <c r="C28" s="159"/>
      <c r="D28" s="46" t="s">
        <v>79</v>
      </c>
      <c r="E28" s="50"/>
      <c r="F28" s="50"/>
      <c r="G28" s="96">
        <v>518.04</v>
      </c>
      <c r="H28" s="99"/>
    </row>
    <row r="29" spans="1:8" ht="20.100000000000001" customHeight="1" x14ac:dyDescent="0.25">
      <c r="A29" s="157">
        <v>3233</v>
      </c>
      <c r="B29" s="158"/>
      <c r="C29" s="159"/>
      <c r="D29" s="46" t="s">
        <v>80</v>
      </c>
      <c r="E29" s="50"/>
      <c r="F29" s="50"/>
      <c r="G29" s="96">
        <v>510</v>
      </c>
      <c r="H29" s="99"/>
    </row>
    <row r="30" spans="1:8" ht="20.100000000000001" customHeight="1" x14ac:dyDescent="0.25">
      <c r="A30" s="157">
        <v>3235</v>
      </c>
      <c r="B30" s="158"/>
      <c r="C30" s="159"/>
      <c r="D30" s="46" t="s">
        <v>81</v>
      </c>
      <c r="E30" s="50"/>
      <c r="F30" s="50"/>
      <c r="G30" s="96">
        <v>1668.78</v>
      </c>
      <c r="H30" s="99"/>
    </row>
    <row r="31" spans="1:8" ht="20.100000000000001" customHeight="1" x14ac:dyDescent="0.25">
      <c r="A31" s="157">
        <v>3236</v>
      </c>
      <c r="B31" s="158"/>
      <c r="C31" s="159"/>
      <c r="D31" s="46" t="s">
        <v>82</v>
      </c>
      <c r="E31" s="50"/>
      <c r="F31" s="50"/>
      <c r="G31" s="96">
        <v>0</v>
      </c>
      <c r="H31" s="99"/>
    </row>
    <row r="32" spans="1:8" ht="20.100000000000001" customHeight="1" x14ac:dyDescent="0.25">
      <c r="A32" s="39"/>
      <c r="B32" s="40"/>
      <c r="C32" s="41">
        <v>3237</v>
      </c>
      <c r="D32" s="46" t="s">
        <v>83</v>
      </c>
      <c r="E32" s="50"/>
      <c r="F32" s="50"/>
      <c r="G32" s="96">
        <v>213625.53</v>
      </c>
      <c r="H32" s="99"/>
    </row>
    <row r="33" spans="1:8" ht="20.100000000000001" customHeight="1" x14ac:dyDescent="0.25">
      <c r="A33" s="157">
        <v>3238</v>
      </c>
      <c r="B33" s="158"/>
      <c r="C33" s="159"/>
      <c r="D33" s="46" t="s">
        <v>84</v>
      </c>
      <c r="E33" s="50"/>
      <c r="F33" s="50"/>
      <c r="G33" s="96">
        <v>7908.43</v>
      </c>
      <c r="H33" s="99"/>
    </row>
    <row r="34" spans="1:8" ht="20.100000000000001" customHeight="1" x14ac:dyDescent="0.25">
      <c r="A34" s="157">
        <v>3239</v>
      </c>
      <c r="B34" s="158"/>
      <c r="C34" s="159"/>
      <c r="D34" s="46" t="s">
        <v>85</v>
      </c>
      <c r="E34" s="50"/>
      <c r="F34" s="50"/>
      <c r="G34" s="96">
        <v>2656.54</v>
      </c>
      <c r="H34" s="99"/>
    </row>
    <row r="35" spans="1:8" ht="25.5" x14ac:dyDescent="0.25">
      <c r="A35" s="157">
        <v>3241</v>
      </c>
      <c r="B35" s="158"/>
      <c r="C35" s="159"/>
      <c r="D35" s="46" t="s">
        <v>86</v>
      </c>
      <c r="E35" s="50"/>
      <c r="F35" s="50"/>
      <c r="G35" s="96">
        <v>19542.82</v>
      </c>
      <c r="H35" s="99"/>
    </row>
    <row r="36" spans="1:8" ht="25.5" x14ac:dyDescent="0.25">
      <c r="A36" s="157">
        <v>3291</v>
      </c>
      <c r="B36" s="158"/>
      <c r="C36" s="159"/>
      <c r="D36" s="46" t="s">
        <v>87</v>
      </c>
      <c r="E36" s="50"/>
      <c r="F36" s="50"/>
      <c r="G36" s="96">
        <v>6125.42</v>
      </c>
      <c r="H36" s="99"/>
    </row>
    <row r="37" spans="1:8" ht="20.100000000000001" customHeight="1" x14ac:dyDescent="0.25">
      <c r="A37" s="157">
        <v>3292</v>
      </c>
      <c r="B37" s="158"/>
      <c r="C37" s="159"/>
      <c r="D37" s="46" t="s">
        <v>88</v>
      </c>
      <c r="E37" s="50"/>
      <c r="F37" s="50"/>
      <c r="G37" s="96">
        <v>0</v>
      </c>
      <c r="H37" s="99"/>
    </row>
    <row r="38" spans="1:8" ht="20.100000000000001" customHeight="1" x14ac:dyDescent="0.25">
      <c r="A38" s="157">
        <v>3293</v>
      </c>
      <c r="B38" s="158"/>
      <c r="C38" s="159"/>
      <c r="D38" s="46" t="s">
        <v>89</v>
      </c>
      <c r="E38" s="50"/>
      <c r="F38" s="50"/>
      <c r="G38" s="96">
        <v>588</v>
      </c>
      <c r="H38" s="99"/>
    </row>
    <row r="39" spans="1:8" ht="20.100000000000001" customHeight="1" x14ac:dyDescent="0.25">
      <c r="A39" s="157">
        <v>3294</v>
      </c>
      <c r="B39" s="158"/>
      <c r="C39" s="159"/>
      <c r="D39" s="46" t="s">
        <v>90</v>
      </c>
      <c r="E39" s="50"/>
      <c r="F39" s="50"/>
      <c r="G39" s="96">
        <v>19638.61</v>
      </c>
      <c r="H39" s="99"/>
    </row>
    <row r="40" spans="1:8" ht="20.100000000000001" customHeight="1" x14ac:dyDescent="0.25">
      <c r="A40" s="157">
        <v>3295</v>
      </c>
      <c r="B40" s="158"/>
      <c r="C40" s="159"/>
      <c r="D40" s="46" t="s">
        <v>91</v>
      </c>
      <c r="E40" s="50"/>
      <c r="F40" s="50"/>
      <c r="G40" s="96">
        <v>1503.45</v>
      </c>
      <c r="H40" s="99"/>
    </row>
    <row r="41" spans="1:8" ht="20.100000000000001" customHeight="1" x14ac:dyDescent="0.25">
      <c r="A41" s="157">
        <v>3299</v>
      </c>
      <c r="B41" s="158"/>
      <c r="C41" s="159"/>
      <c r="D41" s="46" t="s">
        <v>92</v>
      </c>
      <c r="E41" s="50"/>
      <c r="F41" s="50"/>
      <c r="G41" s="96">
        <v>522.91</v>
      </c>
      <c r="H41" s="99"/>
    </row>
    <row r="42" spans="1:8" ht="20.100000000000001" customHeight="1" x14ac:dyDescent="0.25">
      <c r="A42" s="160">
        <v>34</v>
      </c>
      <c r="B42" s="161"/>
      <c r="C42" s="162"/>
      <c r="D42" s="46" t="s">
        <v>93</v>
      </c>
      <c r="E42" s="49">
        <v>65</v>
      </c>
      <c r="F42" s="49">
        <v>65</v>
      </c>
      <c r="G42" s="95">
        <f>G43</f>
        <v>0</v>
      </c>
      <c r="H42" s="98">
        <f t="shared" si="1"/>
        <v>0</v>
      </c>
    </row>
    <row r="43" spans="1:8" ht="20.100000000000001" customHeight="1" x14ac:dyDescent="0.25">
      <c r="A43" s="157">
        <v>3433</v>
      </c>
      <c r="B43" s="158"/>
      <c r="C43" s="159"/>
      <c r="D43" s="46" t="s">
        <v>94</v>
      </c>
      <c r="E43" s="50"/>
      <c r="F43" s="50"/>
      <c r="G43" s="96">
        <v>0</v>
      </c>
      <c r="H43" s="99"/>
    </row>
    <row r="44" spans="1:8" ht="20.100000000000001" customHeight="1" x14ac:dyDescent="0.25">
      <c r="A44" s="160">
        <v>38</v>
      </c>
      <c r="B44" s="161"/>
      <c r="C44" s="162"/>
      <c r="D44" s="46" t="s">
        <v>95</v>
      </c>
      <c r="E44" s="49">
        <v>265</v>
      </c>
      <c r="F44" s="49">
        <v>265</v>
      </c>
      <c r="G44" s="95"/>
      <c r="H44" s="100">
        <f t="shared" si="1"/>
        <v>0</v>
      </c>
    </row>
    <row r="45" spans="1:8" ht="25.5" x14ac:dyDescent="0.25">
      <c r="A45" s="160">
        <v>42</v>
      </c>
      <c r="B45" s="161"/>
      <c r="C45" s="162"/>
      <c r="D45" s="46" t="s">
        <v>96</v>
      </c>
      <c r="E45" s="49">
        <v>6665</v>
      </c>
      <c r="F45" s="49">
        <v>6665</v>
      </c>
      <c r="G45" s="95">
        <f>G46</f>
        <v>0</v>
      </c>
      <c r="H45" s="98">
        <f t="shared" si="1"/>
        <v>0</v>
      </c>
    </row>
    <row r="46" spans="1:8" ht="20.100000000000001" customHeight="1" x14ac:dyDescent="0.25">
      <c r="A46" s="101"/>
      <c r="B46" s="102"/>
      <c r="C46" s="103">
        <v>4223</v>
      </c>
      <c r="D46" s="46" t="s">
        <v>126</v>
      </c>
      <c r="E46" s="49"/>
      <c r="F46" s="49"/>
      <c r="G46" s="95">
        <v>0</v>
      </c>
      <c r="H46" s="100"/>
    </row>
    <row r="47" spans="1:8" ht="20.100000000000001" customHeight="1" x14ac:dyDescent="0.25">
      <c r="A47" s="167">
        <v>31</v>
      </c>
      <c r="B47" s="168"/>
      <c r="C47" s="169"/>
      <c r="D47" s="46" t="s">
        <v>97</v>
      </c>
      <c r="E47" s="49">
        <f>E48+E49</f>
        <v>9776</v>
      </c>
      <c r="F47" s="49">
        <f>F48+F49</f>
        <v>9776</v>
      </c>
      <c r="G47" s="95">
        <f>G48+G49</f>
        <v>0</v>
      </c>
      <c r="H47" s="100">
        <f t="shared" si="1"/>
        <v>0</v>
      </c>
    </row>
    <row r="48" spans="1:8" ht="20.100000000000001" customHeight="1" x14ac:dyDescent="0.25">
      <c r="A48" s="160">
        <v>32</v>
      </c>
      <c r="B48" s="161"/>
      <c r="C48" s="162"/>
      <c r="D48" s="46" t="s">
        <v>12</v>
      </c>
      <c r="E48" s="49">
        <v>8856</v>
      </c>
      <c r="F48" s="49">
        <v>8856</v>
      </c>
      <c r="G48" s="95">
        <v>0</v>
      </c>
      <c r="H48" s="100">
        <f t="shared" si="1"/>
        <v>0</v>
      </c>
    </row>
    <row r="49" spans="1:8" ht="25.5" x14ac:dyDescent="0.25">
      <c r="A49" s="160">
        <v>42</v>
      </c>
      <c r="B49" s="161"/>
      <c r="C49" s="162"/>
      <c r="D49" s="46" t="s">
        <v>96</v>
      </c>
      <c r="E49" s="49">
        <v>920</v>
      </c>
      <c r="F49" s="49">
        <v>920</v>
      </c>
      <c r="G49" s="95">
        <v>0</v>
      </c>
      <c r="H49" s="100">
        <f t="shared" si="1"/>
        <v>0</v>
      </c>
    </row>
    <row r="50" spans="1:8" ht="24.95" customHeight="1" x14ac:dyDescent="0.25">
      <c r="A50" s="164" t="s">
        <v>98</v>
      </c>
      <c r="B50" s="165"/>
      <c r="C50" s="166"/>
      <c r="D50" s="47" t="s">
        <v>99</v>
      </c>
      <c r="E50" s="48">
        <f>E51</f>
        <v>11000</v>
      </c>
      <c r="F50" s="48">
        <f>F51</f>
        <v>11000</v>
      </c>
      <c r="G50" s="94">
        <f>G51+G52</f>
        <v>0</v>
      </c>
      <c r="H50" s="97"/>
    </row>
    <row r="51" spans="1:8" x14ac:dyDescent="0.25">
      <c r="A51" s="167">
        <v>11</v>
      </c>
      <c r="B51" s="168"/>
      <c r="C51" s="169"/>
      <c r="D51" s="30" t="s">
        <v>67</v>
      </c>
      <c r="E51" s="49">
        <f>E52</f>
        <v>11000</v>
      </c>
      <c r="F51" s="49">
        <f>F52</f>
        <v>11000</v>
      </c>
      <c r="G51" s="95">
        <v>0</v>
      </c>
      <c r="H51" s="98"/>
    </row>
    <row r="52" spans="1:8" ht="25.5" x14ac:dyDescent="0.25">
      <c r="A52" s="160">
        <v>42</v>
      </c>
      <c r="B52" s="161"/>
      <c r="C52" s="162"/>
      <c r="D52" s="46" t="s">
        <v>96</v>
      </c>
      <c r="E52" s="49">
        <v>11000</v>
      </c>
      <c r="F52" s="49">
        <v>11000</v>
      </c>
      <c r="G52" s="95">
        <v>0</v>
      </c>
      <c r="H52" s="98"/>
    </row>
  </sheetData>
  <mergeCells count="46">
    <mergeCell ref="A8:C8"/>
    <mergeCell ref="A10:C10"/>
    <mergeCell ref="A14:C14"/>
    <mergeCell ref="A13:C13"/>
    <mergeCell ref="A12:C12"/>
    <mergeCell ref="A9:C9"/>
    <mergeCell ref="A45:C45"/>
    <mergeCell ref="A52:C52"/>
    <mergeCell ref="A50:C50"/>
    <mergeCell ref="A51:C51"/>
    <mergeCell ref="A47:C47"/>
    <mergeCell ref="A48:C48"/>
    <mergeCell ref="A49:C49"/>
    <mergeCell ref="A30:C30"/>
    <mergeCell ref="A31:C31"/>
    <mergeCell ref="A43:C43"/>
    <mergeCell ref="A44:C44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24:C24"/>
    <mergeCell ref="A25:C25"/>
    <mergeCell ref="A27:C27"/>
    <mergeCell ref="A28:C28"/>
    <mergeCell ref="A29:C29"/>
    <mergeCell ref="A4:H4"/>
    <mergeCell ref="A6:D6"/>
    <mergeCell ref="A7:D7"/>
    <mergeCell ref="A2:H2"/>
    <mergeCell ref="A1:E1"/>
    <mergeCell ref="A21:C21"/>
    <mergeCell ref="A22:C22"/>
    <mergeCell ref="A23:C23"/>
    <mergeCell ref="A17:C17"/>
    <mergeCell ref="A15:C15"/>
    <mergeCell ref="A20:C20"/>
    <mergeCell ref="A18:C18"/>
    <mergeCell ref="A19:C19"/>
    <mergeCell ref="A16:C16"/>
  </mergeCells>
  <pageMargins left="0.39370078740157483" right="0.39370078740157483" top="0.59055118110236227" bottom="0.3937007874015748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SAŽETAK!Print_Area</vt:lpstr>
      <vt:lpstr>' Račun prihoda i rashoda'!Print_Titles</vt:lpstr>
      <vt:lpstr>'POSEBNI DIO'!Print_Titles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Jasna Kalaminec</cp:lastModifiedBy>
  <cp:lastPrinted>2025-07-29T13:25:28Z</cp:lastPrinted>
  <dcterms:created xsi:type="dcterms:W3CDTF">2022-08-12T12:51:27Z</dcterms:created>
  <dcterms:modified xsi:type="dcterms:W3CDTF">2025-10-15T11:29:23Z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