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stanisak\Documents\2026\financijski izvještaji\Izvršenje fin. plana I.-VI. 2026\"/>
    </mc:Choice>
  </mc:AlternateContent>
  <xr:revisionPtr revIDLastSave="0" documentId="8_{49959B7E-260A-4E7B-A75E-6A20A012E85D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rashoda'!$B$1:$K$80</definedName>
    <definedName name="_xlnm.Print_Area" localSheetId="0">SAŽETAK!$A$1:$J$27</definedName>
    <definedName name="_xlnm.Print_Titles" localSheetId="1">' Račun prihoda i rashoda'!$8:$9</definedName>
    <definedName name="_xlnm.Print_Titles" localSheetId="6">'POSEBNI DIO'!$6:$7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8" l="1"/>
  <c r="C6" i="5"/>
  <c r="H16" i="3"/>
  <c r="I27" i="3"/>
  <c r="J28" i="3"/>
  <c r="J27" i="3"/>
  <c r="E12" i="7"/>
  <c r="E13" i="7"/>
  <c r="E14" i="7"/>
  <c r="H25" i="3"/>
  <c r="C9" i="8"/>
  <c r="H74" i="3"/>
  <c r="F15" i="7"/>
  <c r="G26" i="1"/>
  <c r="H19" i="3"/>
  <c r="H18" i="3" s="1"/>
  <c r="I36" i="3"/>
  <c r="I40" i="3"/>
  <c r="I31" i="3"/>
  <c r="F16" i="7"/>
  <c r="J14" i="1" l="1"/>
  <c r="J13" i="1"/>
  <c r="J10" i="1"/>
  <c r="I13" i="1"/>
  <c r="I10" i="1"/>
  <c r="F20" i="7"/>
  <c r="E48" i="7"/>
  <c r="F17" i="5" l="1"/>
  <c r="F8" i="5"/>
  <c r="E17" i="5"/>
  <c r="E8" i="5"/>
  <c r="H26" i="3"/>
  <c r="H70" i="3"/>
  <c r="F48" i="7" l="1"/>
  <c r="F43" i="7"/>
  <c r="C21" i="5"/>
  <c r="D21" i="5"/>
  <c r="D12" i="5"/>
  <c r="J62" i="3" l="1"/>
  <c r="J61" i="3"/>
  <c r="J60" i="3"/>
  <c r="J59" i="3"/>
  <c r="J57" i="3"/>
  <c r="J55" i="3"/>
  <c r="J53" i="3"/>
  <c r="J52" i="3"/>
  <c r="J51" i="3"/>
  <c r="J49" i="3"/>
  <c r="J48" i="3"/>
  <c r="J47" i="3"/>
  <c r="J46" i="3"/>
  <c r="J42" i="3"/>
  <c r="J41" i="3"/>
  <c r="J39" i="3"/>
  <c r="J38" i="3"/>
  <c r="J37" i="3"/>
  <c r="J34" i="3"/>
  <c r="J32" i="3"/>
  <c r="J29" i="3"/>
  <c r="I75" i="3"/>
  <c r="I74" i="3" s="1"/>
  <c r="K74" i="3" s="1"/>
  <c r="I72" i="3"/>
  <c r="I79" i="3"/>
  <c r="I78" i="3" s="1"/>
  <c r="I71" i="3"/>
  <c r="I64" i="3"/>
  <c r="I63" i="3" s="1"/>
  <c r="K63" i="3" s="1"/>
  <c r="I56" i="3"/>
  <c r="I54" i="3"/>
  <c r="I45" i="3"/>
  <c r="I33" i="3"/>
  <c r="I28" i="3"/>
  <c r="G75" i="3"/>
  <c r="G74" i="3" s="1"/>
  <c r="G71" i="3"/>
  <c r="G64" i="3"/>
  <c r="G63" i="3" s="1"/>
  <c r="G56" i="3"/>
  <c r="G54" i="3"/>
  <c r="G45" i="3"/>
  <c r="G40" i="3"/>
  <c r="G36" i="3"/>
  <c r="J36" i="3" s="1"/>
  <c r="G33" i="3"/>
  <c r="G31" i="3"/>
  <c r="G28" i="3"/>
  <c r="G79" i="3"/>
  <c r="G78" i="3" s="1"/>
  <c r="F46" i="7"/>
  <c r="F14" i="7" s="1"/>
  <c r="F9" i="7" s="1"/>
  <c r="F51" i="7"/>
  <c r="C12" i="5"/>
  <c r="B12" i="5"/>
  <c r="E52" i="7"/>
  <c r="E10" i="7"/>
  <c r="K27" i="3" l="1"/>
  <c r="G70" i="3"/>
  <c r="E51" i="7"/>
  <c r="J56" i="3"/>
  <c r="J54" i="3"/>
  <c r="J45" i="3"/>
  <c r="J40" i="3"/>
  <c r="J33" i="3"/>
  <c r="J31" i="3"/>
  <c r="G27" i="3"/>
  <c r="I35" i="3"/>
  <c r="K35" i="3" s="1"/>
  <c r="I70" i="3"/>
  <c r="K70" i="3" s="1"/>
  <c r="G35" i="3"/>
  <c r="J20" i="3"/>
  <c r="E11" i="7" l="1"/>
  <c r="E9" i="7"/>
  <c r="E8" i="7" s="1"/>
  <c r="J35" i="3"/>
  <c r="I26" i="3"/>
  <c r="I25" i="3" s="1"/>
  <c r="K25" i="3" s="1"/>
  <c r="G26" i="3"/>
  <c r="G25" i="3" s="1"/>
  <c r="G50" i="7"/>
  <c r="G49" i="7"/>
  <c r="G48" i="7"/>
  <c r="G46" i="7"/>
  <c r="G45" i="7"/>
  <c r="G15" i="7"/>
  <c r="G20" i="7"/>
  <c r="G43" i="7"/>
  <c r="F10" i="7"/>
  <c r="F9" i="8"/>
  <c r="F8" i="8" s="1"/>
  <c r="E9" i="8"/>
  <c r="E8" i="8" s="1"/>
  <c r="C8" i="8"/>
  <c r="B8" i="8"/>
  <c r="K12" i="3"/>
  <c r="J12" i="3"/>
  <c r="G10" i="7" l="1"/>
  <c r="F8" i="7"/>
  <c r="J26" i="3"/>
  <c r="K26" i="3"/>
  <c r="J25" i="3"/>
  <c r="I25" i="1"/>
  <c r="I24" i="1"/>
  <c r="H26" i="1"/>
  <c r="F26" i="1"/>
  <c r="F13" i="7" l="1"/>
  <c r="F12" i="7" s="1"/>
  <c r="G14" i="7"/>
  <c r="C19" i="5"/>
  <c r="D19" i="5"/>
  <c r="B19" i="5"/>
  <c r="C16" i="5"/>
  <c r="D16" i="5"/>
  <c r="B16" i="5"/>
  <c r="E16" i="5" s="1"/>
  <c r="C10" i="5"/>
  <c r="D10" i="5"/>
  <c r="B10" i="5"/>
  <c r="C7" i="5"/>
  <c r="D7" i="5"/>
  <c r="B7" i="5"/>
  <c r="I19" i="3"/>
  <c r="I18" i="3" s="1"/>
  <c r="H15" i="3"/>
  <c r="H11" i="3" s="1"/>
  <c r="I15" i="3"/>
  <c r="H13" i="3"/>
  <c r="H12" i="3" s="1"/>
  <c r="I13" i="3"/>
  <c r="I12" i="3" s="1"/>
  <c r="G19" i="3"/>
  <c r="G18" i="3" s="1"/>
  <c r="G16" i="3"/>
  <c r="G15" i="3" s="1"/>
  <c r="G13" i="3"/>
  <c r="G12" i="3" s="1"/>
  <c r="G23" i="1"/>
  <c r="H23" i="1"/>
  <c r="F23" i="1"/>
  <c r="G15" i="1"/>
  <c r="H15" i="1"/>
  <c r="F15" i="1"/>
  <c r="G12" i="1"/>
  <c r="H12" i="1"/>
  <c r="F12" i="1"/>
  <c r="I12" i="1" l="1"/>
  <c r="D15" i="5"/>
  <c r="J12" i="1"/>
  <c r="I15" i="1"/>
  <c r="J15" i="1"/>
  <c r="E7" i="5"/>
  <c r="D6" i="5"/>
  <c r="F7" i="5"/>
  <c r="F16" i="5"/>
  <c r="G13" i="7"/>
  <c r="K19" i="3"/>
  <c r="J19" i="3"/>
  <c r="I11" i="3"/>
  <c r="G11" i="3"/>
  <c r="H16" i="1"/>
  <c r="G16" i="1"/>
  <c r="G27" i="1" s="1"/>
  <c r="B6" i="5"/>
  <c r="F16" i="1"/>
  <c r="C15" i="5"/>
  <c r="B15" i="5"/>
  <c r="G9" i="7"/>
  <c r="F15" i="5" l="1"/>
  <c r="E15" i="5"/>
  <c r="F6" i="5"/>
  <c r="E6" i="5"/>
  <c r="H27" i="1"/>
  <c r="F27" i="1"/>
  <c r="G12" i="7"/>
  <c r="F11" i="7"/>
  <c r="G11" i="7" s="1"/>
  <c r="J11" i="3"/>
  <c r="K11" i="3"/>
  <c r="K18" i="3"/>
  <c r="J18" i="3"/>
  <c r="G8" i="7"/>
  <c r="F7" i="8"/>
  <c r="F6" i="8" s="1"/>
  <c r="E7" i="8"/>
  <c r="E6" i="8" s="1"/>
  <c r="C7" i="8"/>
  <c r="C6" i="8" s="1"/>
  <c r="D7" i="8"/>
  <c r="D6" i="8" s="1"/>
  <c r="B7" i="8"/>
  <c r="B6" i="8" s="1"/>
</calcChain>
</file>

<file path=xl/sharedStrings.xml><?xml version="1.0" encoding="utf-8"?>
<sst xmlns="http://schemas.openxmlformats.org/spreadsheetml/2006/main" count="268" uniqueCount="137">
  <si>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</si>
  <si>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</si>
  <si>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</si>
  <si>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</si>
  <si>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</si>
  <si>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</si>
  <si>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</si>
  <si>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</si>
  <si>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04 Ekonomski poslovi</t>
  </si>
  <si>
    <t>041 Opći ekonomski, trgovački i poslovi vezani uz rad</t>
  </si>
  <si>
    <t>II. POSEBNI DIO</t>
  </si>
  <si>
    <t>I. OPĆI DIO</t>
  </si>
  <si>
    <t>Materijalni rashodi</t>
  </si>
  <si>
    <t>Pomoći iz inozemstva i od subjekata unutar općeg proračuna</t>
  </si>
  <si>
    <t>…</t>
  </si>
  <si>
    <t>PRIJENOS SREDSTAVA IZ PRETHODNE GODINE</t>
  </si>
  <si>
    <t xml:space="preserve"> Prihodi od prodaje proizvoda i robe te pruženih usluga i prihodi od donacija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</si>
  <si>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</si>
  <si>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</si>
  <si>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</si>
  <si>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</si>
  <si>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</si>
  <si>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</si>
  <si>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</si>
  <si>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</si>
  <si>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</si>
  <si>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</si>
  <si>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</si>
  <si>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</si>
  <si>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</si>
  <si>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</si>
  <si>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</si>
  <si>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</si>
  <si>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</si>
  <si>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</si>
  <si>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</si>
  <si>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</si>
  <si>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</si>
  <si>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</si>
  <si>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</si>
  <si>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</si>
  <si>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</si>
  <si>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</si>
  <si>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</si>
  <si>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</si>
  <si>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</si>
  <si>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</si>
  <si>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</si>
  <si>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</si>
  <si>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</si>
  <si>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</si>
  <si>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</si>
  <si>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</si>
  <si>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</si>
  <si>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</si>
  <si>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</si>
  <si>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</si>
  <si>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</si>
  <si>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</si>
  <si>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</si>
  <si>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</si>
  <si>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</si>
  <si>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</si>
  <si>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</si>
  <si>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</si>
  <si>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HRVATSKA AKREDITACIJSKA AGENCIJA</t>
  </si>
  <si>
    <t>OPĆI PRIHODI I PRIMICI</t>
  </si>
  <si>
    <t>ODRŽAVANJE I RAZVOJ SUSTAVA AKREDITACIJE U RH</t>
  </si>
  <si>
    <t>A652002</t>
  </si>
  <si>
    <t>ADMINISTRACIJA I UPRAVLJANJE HRVATSKE AKREDITACIJSKE AGENCIJE</t>
  </si>
  <si>
    <t>Ostali rashodi za zaposlene</t>
  </si>
  <si>
    <t>Doprinosi za obvezno zdravstveno osiguranje</t>
  </si>
  <si>
    <t>Naknade za prijevoz, za rad na terenu i odvojeni život</t>
  </si>
  <si>
    <t>Stručno usavršavanje zaposlenika</t>
  </si>
  <si>
    <t>Uredski materijal i ostali materijalni rashodi</t>
  </si>
  <si>
    <t>Energija</t>
  </si>
  <si>
    <t>Materijal i dijelovi za tekuće i investicijsko održavanje</t>
  </si>
  <si>
    <t>Usluge telefona, pošte i prijevoza</t>
  </si>
  <si>
    <t>Usluge tekućeg i investicijskog održavanja</t>
  </si>
  <si>
    <t>Usluge promidžbe i informiranja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</si>
  <si>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</si>
  <si>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</si>
  <si>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</si>
  <si>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</si>
  <si>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</si>
  <si>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</si>
  <si>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</si>
  <si>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</si>
  <si>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</si>
  <si>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</si>
  <si>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</si>
  <si>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Ostali nespomenuti rashodi poslovanja</t>
  </si>
  <si>
    <t>Financijski rashodi</t>
  </si>
  <si>
    <t>Zatezne kamate</t>
  </si>
  <si>
    <t>Ostali rashodi</t>
  </si>
  <si>
    <t>Rashodi za nabavu proizvedene dugotrajne imovine</t>
  </si>
  <si>
    <t>Vlastiti prihodi</t>
  </si>
  <si>
    <t>K652006</t>
  </si>
  <si>
    <t>INFORMATIZACIJA</t>
  </si>
  <si>
    <t>Uredska oprema i namještaj</t>
  </si>
  <si>
    <t>VLASTITI PRIHODI</t>
  </si>
  <si>
    <t>Pomoći od međunarodnih organizacija te institucija i tijela EU</t>
  </si>
  <si>
    <t>Tekuće pomoći od institucija i tijela EU</t>
  </si>
  <si>
    <t>Prihodi od pruženih usluga</t>
  </si>
  <si>
    <t>Prihodi iz proračuna</t>
  </si>
  <si>
    <t>Prihodi iz nadležnog proračuna za financiranje rashoda poslovanja</t>
  </si>
  <si>
    <t>Prihodi iz nadležnog proračuna za financiranje rashoda za nabavu nefinancijske imovine</t>
  </si>
  <si>
    <t>5 Pomoći</t>
  </si>
  <si>
    <t>51 Pomoći EU</t>
  </si>
  <si>
    <t>0411 Opći ekonomski i trgovački poslovi</t>
  </si>
  <si>
    <t>Prekovremeni rad</t>
  </si>
  <si>
    <t>Postrojenje i oprema</t>
  </si>
  <si>
    <t>Doprinosi na plaće</t>
  </si>
  <si>
    <t>Rashodi za materijal i energiju</t>
  </si>
  <si>
    <t>Rashodi za usluge</t>
  </si>
  <si>
    <t>Ostali nesponenuti rashodi poslovanja</t>
  </si>
  <si>
    <t>Ostali financijski rashodi</t>
  </si>
  <si>
    <t>Bankarske usluge i usluge platnog prometa</t>
  </si>
  <si>
    <t>Kazne, penali i naknade štete</t>
  </si>
  <si>
    <t>Naknade štete pravnim i fizičkim osobama</t>
  </si>
  <si>
    <t>Rashodi za nabavu neproizvedene dugotrajne imovine</t>
  </si>
  <si>
    <t>Nematerijalna imovina</t>
  </si>
  <si>
    <t>Licence</t>
  </si>
  <si>
    <t>55 Refundacije iz pomoći EU</t>
  </si>
  <si>
    <t>Sitan inventar i autogume</t>
  </si>
  <si>
    <t>Oprema za održavanje i zaštitu</t>
  </si>
  <si>
    <t>Rashodi za dodatna ulaganja</t>
  </si>
  <si>
    <t>Dodatna ulaganja u ostalu nefinancijsku imovinu</t>
  </si>
  <si>
    <t>GOSPODARSTVO</t>
  </si>
  <si>
    <t>07770</t>
  </si>
  <si>
    <t>OSTVARENJE / IZVRŠENJE 01.2025.-06.2025.</t>
  </si>
  <si>
    <t>TEKUĆI PLAN 2026.</t>
  </si>
  <si>
    <t>OSTVARENJE/ IZVRŠENJE 2026.</t>
  </si>
  <si>
    <t>OSTVARENJE/IZVRŠENJE 
01.2026.-06.2026.</t>
  </si>
  <si>
    <t>Plaće za prekovremeni rad</t>
  </si>
  <si>
    <t>Napomena: Iznosi u stupcima "OSTVARENJE/IZVRŠENJE N-1." i "OSTVARENJE/IZVRŠENJE N." iskazuju se na dvije decimale.</t>
  </si>
  <si>
    <t>IZVRŠENJE FINANCIJSKOG PLANA PRORAČUNSKOG KORISNIKA DRŽAVNOG PRORAČUNA
ZA I.-VI.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</si>
</sst>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">
    <xf numFmtId="0" fontId="0" fillId="0" borderId="0"/>
    <xf numFmtId="0" fontId="3" fillId="0" borderId="0"/>
    <xf numFmtId="0" fontId="18" fillId="0" borderId="7" applyNumberFormat="0" applyProtection="0">
      <alignment horizontal="left" vertical="center" wrapText="1"/>
    </xf>
    <xf numFmtId="0" fontId="18" fillId="4" borderId="7" applyNumberFormat="0" applyProtection="0">
      <alignment horizontal="left" vertical="center" indent="1"/>
    </xf>
    <xf numFmtId="4" fontId="19" fillId="5" borderId="7" applyNumberFormat="0" applyProtection="0">
      <alignment vertical="center"/>
    </xf>
    <xf numFmtId="4" fontId="21" fillId="0" borderId="7" applyNumberFormat="0" applyProtection="0">
      <alignment horizontal="right" vertical="center"/>
    </xf>
    <xf numFmtId="0" fontId="6" fillId="0" borderId="0"/>
  </cellStyleXfs>
  <cellXfs count="17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Font="1" applyFill="1" applyBorder="1" applyAlignment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1" fillId="0" borderId="0" xfId="0" applyFont="1" applyAlignment="1">
      <alignment vertical="top" wrapText="1"/>
    </xf>
    <xf numFmtId="3" fontId="5" fillId="2" borderId="3" xfId="0" applyNumberFormat="1" applyFont="1" applyFill="1" applyBorder="1"/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0" xfId="0" applyFont="1" applyAlignment="1">
      <alignment vertical="top" wrapText="1"/>
    </xf>
    <xf numFmtId="0" fontId="15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16" fillId="0" borderId="3" xfId="0" applyNumberFormat="1" applyFont="1" applyBorder="1"/>
    <xf numFmtId="3" fontId="5" fillId="2" borderId="3" xfId="0" applyNumberFormat="1" applyFont="1" applyFill="1" applyBorder="1" applyAlignment="1">
      <alignment horizontal="right"/>
    </xf>
    <xf numFmtId="4" fontId="17" fillId="0" borderId="3" xfId="0" applyNumberFormat="1" applyFont="1" applyBorder="1"/>
    <xf numFmtId="4" fontId="5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vertical="center" wrapText="1"/>
    </xf>
    <xf numFmtId="3" fontId="5" fillId="2" borderId="4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6" fillId="0" borderId="3" xfId="2" quotePrefix="1" applyFont="1" applyBorder="1">
      <alignment horizontal="left" vertical="center" wrapText="1"/>
    </xf>
    <xf numFmtId="0" fontId="8" fillId="0" borderId="3" xfId="2" quotePrefix="1" applyFont="1" applyBorder="1">
      <alignment horizontal="left" vertical="center" wrapText="1"/>
    </xf>
    <xf numFmtId="3" fontId="20" fillId="0" borderId="3" xfId="4" applyNumberFormat="1" applyFont="1" applyFill="1" applyBorder="1">
      <alignment vertical="center"/>
    </xf>
    <xf numFmtId="3" fontId="19" fillId="0" borderId="3" xfId="4" applyNumberFormat="1" applyFill="1" applyBorder="1">
      <alignment vertical="center"/>
    </xf>
    <xf numFmtId="0" fontId="21" fillId="0" borderId="3" xfId="5" applyNumberFormat="1" applyBorder="1">
      <alignment horizontal="right" vertical="center"/>
    </xf>
    <xf numFmtId="4" fontId="5" fillId="0" borderId="3" xfId="0" applyNumberFormat="1" applyFont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4" fontId="5" fillId="0" borderId="3" xfId="0" applyNumberFormat="1" applyFont="1" applyBorder="1" applyAlignment="1">
      <alignment horizontal="right" wrapText="1"/>
    </xf>
    <xf numFmtId="4" fontId="5" fillId="3" borderId="3" xfId="0" applyNumberFormat="1" applyFont="1" applyFill="1" applyBorder="1" applyAlignment="1">
      <alignment horizontal="right" wrapText="1"/>
    </xf>
    <xf numFmtId="4" fontId="8" fillId="3" borderId="3" xfId="0" applyNumberFormat="1" applyFont="1" applyFill="1" applyBorder="1" applyAlignment="1">
      <alignment vertical="center"/>
    </xf>
    <xf numFmtId="4" fontId="8" fillId="0" borderId="3" xfId="0" applyNumberFormat="1" applyFont="1" applyBorder="1" applyAlignment="1">
      <alignment vertical="center" wrapText="1"/>
    </xf>
    <xf numFmtId="4" fontId="8" fillId="0" borderId="3" xfId="0" applyNumberFormat="1" applyFont="1" applyBorder="1" applyAlignment="1">
      <alignment vertical="center"/>
    </xf>
    <xf numFmtId="4" fontId="8" fillId="3" borderId="3" xfId="0" applyNumberFormat="1" applyFont="1" applyFill="1" applyBorder="1" applyAlignment="1">
      <alignment vertical="center" wrapText="1"/>
    </xf>
    <xf numFmtId="3" fontId="23" fillId="2" borderId="3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4" fontId="5" fillId="2" borderId="3" xfId="0" applyNumberFormat="1" applyFont="1" applyFill="1" applyBorder="1"/>
    <xf numFmtId="4" fontId="3" fillId="2" borderId="3" xfId="0" applyNumberFormat="1" applyFont="1" applyFill="1" applyBorder="1" applyAlignment="1">
      <alignment horizontal="right"/>
    </xf>
    <xf numFmtId="4" fontId="23" fillId="2" borderId="3" xfId="0" applyNumberFormat="1" applyFont="1" applyFill="1" applyBorder="1" applyAlignment="1">
      <alignment horizontal="right"/>
    </xf>
    <xf numFmtId="0" fontId="24" fillId="2" borderId="3" xfId="0" applyFont="1" applyFill="1" applyBorder="1" applyAlignment="1">
      <alignment horizontal="left" vertical="center" wrapText="1"/>
    </xf>
    <xf numFmtId="4" fontId="25" fillId="2" borderId="3" xfId="0" applyNumberFormat="1" applyFont="1" applyFill="1" applyBorder="1" applyAlignment="1">
      <alignment horizontal="right"/>
    </xf>
    <xf numFmtId="3" fontId="25" fillId="2" borderId="3" xfId="0" applyNumberFormat="1" applyFont="1" applyFill="1" applyBorder="1" applyAlignment="1">
      <alignment horizontal="right"/>
    </xf>
    <xf numFmtId="0" fontId="24" fillId="2" borderId="3" xfId="0" quotePrefix="1" applyFont="1" applyFill="1" applyBorder="1" applyAlignment="1">
      <alignment horizontal="left" vertical="center"/>
    </xf>
    <xf numFmtId="4" fontId="26" fillId="0" borderId="3" xfId="0" applyNumberFormat="1" applyFont="1" applyBorder="1"/>
    <xf numFmtId="4" fontId="27" fillId="0" borderId="3" xfId="0" applyNumberFormat="1" applyFont="1" applyBorder="1"/>
    <xf numFmtId="4" fontId="28" fillId="0" borderId="3" xfId="0" applyNumberFormat="1" applyFont="1" applyBorder="1"/>
    <xf numFmtId="4" fontId="29" fillId="0" borderId="3" xfId="0" applyNumberFormat="1" applyFont="1" applyBorder="1"/>
    <xf numFmtId="4" fontId="6" fillId="2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 indent="1"/>
    </xf>
    <xf numFmtId="4" fontId="8" fillId="2" borderId="3" xfId="0" applyNumberFormat="1" applyFont="1" applyFill="1" applyBorder="1" applyAlignment="1">
      <alignment vertical="center" wrapText="1"/>
    </xf>
    <xf numFmtId="3" fontId="8" fillId="2" borderId="3" xfId="0" applyNumberFormat="1" applyFont="1" applyFill="1" applyBorder="1" applyAlignment="1">
      <alignment vertical="center" wrapText="1"/>
    </xf>
    <xf numFmtId="4" fontId="5" fillId="3" borderId="3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5" fillId="3" borderId="3" xfId="0" quotePrefix="1" applyFont="1" applyFill="1" applyBorder="1" applyAlignment="1">
      <alignment horizontal="right" wrapText="1"/>
    </xf>
    <xf numFmtId="4" fontId="5" fillId="3" borderId="3" xfId="0" quotePrefix="1" applyNumberFormat="1" applyFont="1" applyFill="1" applyBorder="1" applyAlignment="1">
      <alignment horizontal="right" wrapText="1"/>
    </xf>
    <xf numFmtId="4" fontId="5" fillId="3" borderId="3" xfId="0" applyNumberFormat="1" applyFont="1" applyFill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/>
    </xf>
    <xf numFmtId="3" fontId="8" fillId="3" borderId="3" xfId="0" applyNumberFormat="1" applyFont="1" applyFill="1" applyBorder="1" applyAlignment="1">
      <alignment vertical="center"/>
    </xf>
    <xf numFmtId="3" fontId="8" fillId="3" borderId="3" xfId="0" applyNumberFormat="1" applyFont="1" applyFill="1" applyBorder="1" applyAlignment="1">
      <alignment vertical="center" wrapText="1"/>
    </xf>
    <xf numFmtId="1" fontId="8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" fontId="5" fillId="3" borderId="3" xfId="0" quotePrefix="1" applyNumberFormat="1" applyFont="1" applyFill="1" applyBorder="1" applyAlignment="1">
      <alignment horizontal="right" wrapText="1"/>
    </xf>
    <xf numFmtId="1" fontId="8" fillId="3" borderId="3" xfId="0" applyNumberFormat="1" applyFont="1" applyFill="1" applyBorder="1" applyAlignment="1">
      <alignment vertical="center" wrapText="1"/>
    </xf>
    <xf numFmtId="4" fontId="5" fillId="0" borderId="3" xfId="4" applyNumberFormat="1" applyFont="1" applyFill="1" applyBorder="1">
      <alignment vertical="center"/>
    </xf>
    <xf numFmtId="4" fontId="3" fillId="0" borderId="3" xfId="4" applyNumberFormat="1" applyFont="1" applyFill="1" applyBorder="1">
      <alignment vertical="center"/>
    </xf>
    <xf numFmtId="4" fontId="3" fillId="0" borderId="3" xfId="5" applyNumberFormat="1" applyFont="1" applyBorder="1">
      <alignment horizontal="right" vertical="center"/>
    </xf>
    <xf numFmtId="4" fontId="5" fillId="0" borderId="3" xfId="4" applyNumberFormat="1" applyFont="1" applyFill="1" applyBorder="1" applyAlignment="1">
      <alignment horizontal="right" vertical="center"/>
    </xf>
    <xf numFmtId="4" fontId="3" fillId="0" borderId="3" xfId="4" applyNumberFormat="1" applyFont="1" applyFill="1" applyBorder="1" applyAlignment="1">
      <alignment horizontal="right" vertical="center"/>
    </xf>
    <xf numFmtId="0" fontId="3" fillId="0" borderId="3" xfId="5" applyNumberFormat="1" applyFont="1" applyBorder="1">
      <alignment horizontal="right" vertical="center"/>
    </xf>
    <xf numFmtId="0" fontId="3" fillId="0" borderId="3" xfId="4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30" fillId="2" borderId="5" xfId="0" applyFont="1" applyFill="1" applyBorder="1" applyAlignment="1">
      <alignment horizontal="right" vertical="center"/>
    </xf>
    <xf numFmtId="0" fontId="16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right" vertical="center"/>
    </xf>
    <xf numFmtId="3" fontId="3" fillId="0" borderId="3" xfId="0" applyNumberFormat="1" applyFont="1" applyBorder="1" applyAlignment="1">
      <alignment horizontal="right"/>
    </xf>
    <xf numFmtId="4" fontId="21" fillId="0" borderId="0" xfId="5" applyNumberFormat="1" applyBorder="1">
      <alignment horizontal="right" vertical="center"/>
    </xf>
    <xf numFmtId="0" fontId="8" fillId="0" borderId="0" xfId="0" applyFont="1" applyAlignment="1">
      <alignment horizontal="left" vertical="center" wrapText="1"/>
    </xf>
    <xf numFmtId="4" fontId="21" fillId="0" borderId="3" xfId="5" applyNumberFormat="1" applyBorder="1">
      <alignment horizontal="right" vertical="center"/>
    </xf>
    <xf numFmtId="4" fontId="6" fillId="0" borderId="3" xfId="5" applyNumberFormat="1" applyFont="1" applyBorder="1">
      <alignment horizontal="right" vertical="center"/>
    </xf>
    <xf numFmtId="0" fontId="12" fillId="0" borderId="3" xfId="0" quotePrefix="1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vertical="center"/>
    </xf>
    <xf numFmtId="0" fontId="17" fillId="0" borderId="0" xfId="0" applyFont="1"/>
    <xf numFmtId="0" fontId="5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2" fillId="0" borderId="3" xfId="0" quotePrefix="1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wrapText="1"/>
    </xf>
    <xf numFmtId="0" fontId="12" fillId="0" borderId="1" xfId="0" quotePrefix="1" applyFont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</cellXfs>
  <cellStyles count="7">
    <cellStyle name="Normal" xfId="0" builtinId="0"/>
    <cellStyle name="Normal 2" xfId="6" xr:uid="{3148874C-E245-4B5E-850A-44DEF5AF7524}"/>
    <cellStyle name="Obično_List4" xfId="1" xr:uid="{00000000-0005-0000-0000-000001000000}"/>
    <cellStyle name="SAPBEXaggData" xfId="4" xr:uid="{00000000-0005-0000-0000-000002000000}"/>
    <cellStyle name="SAPBEXHLevel3" xfId="2" xr:uid="{00000000-0005-0000-0000-000003000000}"/>
    <cellStyle name="SAPBEXstdData" xfId="5" xr:uid="{00000000-0005-0000-0000-000004000000}"/>
    <cellStyle name="SAPBEXstdItem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6"/>
  <sheetViews>
    <sheetView tabSelected="1" zoomScaleNormal="100" workbookViewId="0">
      <selection activeCell="A3" sqref="A3:J3"/>
    </sheetView>
  </sheetViews>
  <sheetFormatPr defaultRowHeight="15" x14ac:dyDescent="0.25"/>
  <cols>
    <col min="5" max="5" width="19.140625" customWidth="1"/>
    <col min="6" max="6" width="17.7109375" customWidth="1"/>
    <col min="7" max="7" width="13" customWidth="1"/>
    <col min="8" max="8" width="16.28515625" customWidth="1"/>
    <col min="9" max="10" width="10.5703125" customWidth="1"/>
    <col min="11" max="11" width="25.28515625" customWidth="1"/>
  </cols>
  <sheetData>
    <row r="1" spans="1:11" x14ac:dyDescent="0.25">
      <c r="A1" s="123" t="s">
        <v>65</v>
      </c>
      <c r="B1" s="123"/>
      <c r="C1" s="123"/>
      <c r="D1" s="123"/>
      <c r="E1" s="123"/>
      <c r="F1" s="104"/>
      <c r="G1" s="104"/>
      <c r="H1" s="104"/>
      <c r="I1" s="104"/>
      <c r="J1" s="104"/>
    </row>
    <row r="2" spans="1:11" x14ac:dyDescent="0.25">
      <c r="A2" s="113"/>
      <c r="B2" s="113"/>
      <c r="C2" s="113"/>
      <c r="D2" s="113"/>
      <c r="E2" s="113"/>
      <c r="F2" s="119"/>
      <c r="G2" s="104"/>
      <c r="H2" s="104"/>
      <c r="I2" s="104"/>
      <c r="J2" s="104"/>
    </row>
    <row r="3" spans="1:11" ht="42" customHeight="1" x14ac:dyDescent="0.25">
      <c r="A3" s="120" t="s">
        <v>136</v>
      </c>
      <c r="B3" s="120"/>
      <c r="C3" s="120"/>
      <c r="D3" s="120"/>
      <c r="E3" s="120"/>
      <c r="F3" s="120"/>
      <c r="G3" s="120"/>
      <c r="H3" s="120"/>
      <c r="I3" s="120"/>
      <c r="J3" s="120"/>
      <c r="K3" s="19"/>
    </row>
    <row r="4" spans="1:11" ht="15.75" customHeight="1" x14ac:dyDescent="0.25">
      <c r="A4" s="120" t="s">
        <v>11</v>
      </c>
      <c r="B4" s="120"/>
      <c r="C4" s="120"/>
      <c r="D4" s="120"/>
      <c r="E4" s="120"/>
      <c r="F4" s="120"/>
      <c r="G4" s="120"/>
      <c r="H4" s="120"/>
      <c r="I4" s="120"/>
      <c r="J4" s="120"/>
      <c r="K4" s="18"/>
    </row>
    <row r="5" spans="1:11" x14ac:dyDescent="0.2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3"/>
    </row>
    <row r="6" spans="1:11" ht="18" customHeight="1" x14ac:dyDescent="0.25">
      <c r="A6" s="120" t="s">
        <v>52</v>
      </c>
      <c r="B6" s="120"/>
      <c r="C6" s="120"/>
      <c r="D6" s="120"/>
      <c r="E6" s="120"/>
      <c r="F6" s="120"/>
      <c r="G6" s="120"/>
      <c r="H6" s="120"/>
      <c r="I6" s="120"/>
      <c r="J6" s="120"/>
      <c r="K6" s="17"/>
    </row>
    <row r="7" spans="1:11" ht="18" customHeight="1" x14ac:dyDescent="0.25">
      <c r="A7" s="126" t="s">
        <v>60</v>
      </c>
      <c r="B7" s="126"/>
      <c r="C7" s="126"/>
      <c r="D7" s="126"/>
      <c r="E7" s="126"/>
      <c r="F7" s="105"/>
      <c r="G7" s="106"/>
      <c r="H7" s="106"/>
      <c r="I7" s="103"/>
      <c r="J7" s="103"/>
    </row>
    <row r="8" spans="1:11" ht="38.25" x14ac:dyDescent="0.25">
      <c r="A8" s="127" t="s">
        <v>7</v>
      </c>
      <c r="B8" s="127"/>
      <c r="C8" s="127"/>
      <c r="D8" s="127"/>
      <c r="E8" s="127"/>
      <c r="F8" s="20" t="s">
        <v>130</v>
      </c>
      <c r="G8" s="20" t="s">
        <v>131</v>
      </c>
      <c r="H8" s="20" t="s">
        <v>132</v>
      </c>
      <c r="I8" s="20" t="s">
        <v>25</v>
      </c>
      <c r="J8" s="20" t="s">
        <v>25</v>
      </c>
    </row>
    <row r="9" spans="1:11" s="28" customFormat="1" ht="11.25" x14ac:dyDescent="0.2">
      <c r="A9" s="128">
        <v>1</v>
      </c>
      <c r="B9" s="128"/>
      <c r="C9" s="128"/>
      <c r="D9" s="128"/>
      <c r="E9" s="129"/>
      <c r="F9" s="116">
        <v>2</v>
      </c>
      <c r="G9" s="117">
        <v>4</v>
      </c>
      <c r="H9" s="117">
        <v>5</v>
      </c>
      <c r="I9" s="117" t="s">
        <v>37</v>
      </c>
      <c r="J9" s="117" t="s">
        <v>38</v>
      </c>
    </row>
    <row r="10" spans="1:11" x14ac:dyDescent="0.25">
      <c r="A10" s="121" t="s">
        <v>27</v>
      </c>
      <c r="B10" s="125"/>
      <c r="C10" s="125"/>
      <c r="D10" s="125"/>
      <c r="E10" s="138"/>
      <c r="F10" s="51">
        <v>711790.5</v>
      </c>
      <c r="G10" s="83">
        <v>2050465</v>
      </c>
      <c r="H10" s="51">
        <v>736864.21</v>
      </c>
      <c r="I10" s="51">
        <f>H10/F10*100</f>
        <v>103.5226249858631</v>
      </c>
      <c r="J10" s="51">
        <f>H10/G10*100</f>
        <v>35.936444172419421</v>
      </c>
    </row>
    <row r="11" spans="1:11" x14ac:dyDescent="0.25">
      <c r="A11" s="139" t="s">
        <v>26</v>
      </c>
      <c r="B11" s="138"/>
      <c r="C11" s="138"/>
      <c r="D11" s="138"/>
      <c r="E11" s="138"/>
      <c r="F11" s="51">
        <v>0</v>
      </c>
      <c r="G11" s="83">
        <v>0</v>
      </c>
      <c r="H11" s="51">
        <v>0</v>
      </c>
      <c r="I11" s="51">
        <v>0</v>
      </c>
      <c r="J11" s="51">
        <v>0</v>
      </c>
    </row>
    <row r="12" spans="1:11" x14ac:dyDescent="0.25">
      <c r="A12" s="135" t="s">
        <v>0</v>
      </c>
      <c r="B12" s="136"/>
      <c r="C12" s="136"/>
      <c r="D12" s="136"/>
      <c r="E12" s="137"/>
      <c r="F12" s="55">
        <f>F10+F11</f>
        <v>711790.5</v>
      </c>
      <c r="G12" s="84">
        <f t="shared" ref="G12:H12" si="0">G10+G11</f>
        <v>2050465</v>
      </c>
      <c r="H12" s="55">
        <f t="shared" si="0"/>
        <v>736864.21</v>
      </c>
      <c r="I12" s="52">
        <f>H12/F12*100</f>
        <v>103.5226249858631</v>
      </c>
      <c r="J12" s="52">
        <f t="shared" ref="J12:J15" si="1">H12/G12*100</f>
        <v>35.936444172419421</v>
      </c>
    </row>
    <row r="13" spans="1:11" x14ac:dyDescent="0.25">
      <c r="A13" s="142" t="s">
        <v>28</v>
      </c>
      <c r="B13" s="125"/>
      <c r="C13" s="125"/>
      <c r="D13" s="125"/>
      <c r="E13" s="125"/>
      <c r="F13" s="56">
        <v>711790.5</v>
      </c>
      <c r="G13" s="83">
        <v>2033080</v>
      </c>
      <c r="H13" s="51">
        <v>735174.21</v>
      </c>
      <c r="I13" s="53">
        <f>H13/F13*100</f>
        <v>103.28519557369759</v>
      </c>
      <c r="J13" s="53">
        <f t="shared" si="1"/>
        <v>36.160613945344004</v>
      </c>
    </row>
    <row r="14" spans="1:11" x14ac:dyDescent="0.25">
      <c r="A14" s="139" t="s">
        <v>29</v>
      </c>
      <c r="B14" s="138"/>
      <c r="C14" s="138"/>
      <c r="D14" s="138"/>
      <c r="E14" s="138"/>
      <c r="F14" s="57">
        <v>0</v>
      </c>
      <c r="G14" s="83">
        <v>17385</v>
      </c>
      <c r="H14" s="51">
        <v>1690</v>
      </c>
      <c r="I14" s="53">
        <v>0</v>
      </c>
      <c r="J14" s="53">
        <f t="shared" si="1"/>
        <v>9.7210238711532941</v>
      </c>
    </row>
    <row r="15" spans="1:11" x14ac:dyDescent="0.25">
      <c r="A15" s="143" t="s">
        <v>1</v>
      </c>
      <c r="B15" s="144"/>
      <c r="C15" s="144"/>
      <c r="D15" s="144"/>
      <c r="E15" s="145"/>
      <c r="F15" s="55">
        <f>F13+F14</f>
        <v>711790.5</v>
      </c>
      <c r="G15" s="84">
        <f t="shared" ref="G15:H15" si="2">G13+G14</f>
        <v>2050465</v>
      </c>
      <c r="H15" s="55">
        <f t="shared" si="2"/>
        <v>736864.21</v>
      </c>
      <c r="I15" s="52">
        <f>H15/F15*100</f>
        <v>103.5226249858631</v>
      </c>
      <c r="J15" s="52">
        <f t="shared" si="1"/>
        <v>35.936444172419421</v>
      </c>
    </row>
    <row r="16" spans="1:11" x14ac:dyDescent="0.25">
      <c r="A16" s="141" t="s">
        <v>2</v>
      </c>
      <c r="B16" s="136"/>
      <c r="C16" s="136"/>
      <c r="D16" s="136"/>
      <c r="E16" s="136"/>
      <c r="F16" s="58">
        <f>F12-F15</f>
        <v>0</v>
      </c>
      <c r="G16" s="85">
        <f t="shared" ref="G16:H16" si="3">G12-G15</f>
        <v>0</v>
      </c>
      <c r="H16" s="58">
        <f t="shared" si="3"/>
        <v>0</v>
      </c>
      <c r="I16" s="54">
        <v>0</v>
      </c>
      <c r="J16" s="54">
        <v>0</v>
      </c>
    </row>
    <row r="17" spans="1:41" x14ac:dyDescent="0.25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"/>
    </row>
    <row r="18" spans="1:41" ht="18" customHeight="1" x14ac:dyDescent="0.25">
      <c r="A18" s="124" t="s">
        <v>57</v>
      </c>
      <c r="B18" s="124"/>
      <c r="C18" s="124"/>
      <c r="D18" s="124"/>
      <c r="E18" s="124"/>
      <c r="F18" s="105"/>
      <c r="G18" s="106"/>
      <c r="H18" s="106"/>
      <c r="I18" s="103"/>
      <c r="J18" s="103"/>
      <c r="K18" s="1"/>
    </row>
    <row r="19" spans="1:41" ht="38.25" x14ac:dyDescent="0.25">
      <c r="A19" s="127" t="s">
        <v>7</v>
      </c>
      <c r="B19" s="127"/>
      <c r="C19" s="127"/>
      <c r="D19" s="127"/>
      <c r="E19" s="127"/>
      <c r="F19" s="20" t="s">
        <v>130</v>
      </c>
      <c r="G19" s="20" t="s">
        <v>131</v>
      </c>
      <c r="H19" s="20" t="s">
        <v>132</v>
      </c>
      <c r="I19" s="20" t="s">
        <v>25</v>
      </c>
      <c r="J19" s="20" t="s">
        <v>25</v>
      </c>
    </row>
    <row r="20" spans="1:41" s="28" customFormat="1" ht="11.25" x14ac:dyDescent="0.2">
      <c r="A20" s="130">
        <v>1</v>
      </c>
      <c r="B20" s="131"/>
      <c r="C20" s="131"/>
      <c r="D20" s="131"/>
      <c r="E20" s="131"/>
      <c r="F20" s="118">
        <v>2</v>
      </c>
      <c r="G20" s="117">
        <v>4</v>
      </c>
      <c r="H20" s="117">
        <v>5</v>
      </c>
      <c r="I20" s="117" t="s">
        <v>37</v>
      </c>
      <c r="J20" s="117" t="s">
        <v>38</v>
      </c>
    </row>
    <row r="21" spans="1:41" ht="15" customHeight="1" x14ac:dyDescent="0.25">
      <c r="A21" s="121" t="s">
        <v>30</v>
      </c>
      <c r="B21" s="122"/>
      <c r="C21" s="122"/>
      <c r="D21" s="122"/>
      <c r="E21" s="122"/>
      <c r="F21" s="78">
        <v>0</v>
      </c>
      <c r="G21" s="86">
        <v>0</v>
      </c>
      <c r="H21" s="78">
        <v>0</v>
      </c>
      <c r="I21" s="51"/>
      <c r="J21" s="51"/>
    </row>
    <row r="22" spans="1:41" ht="15" customHeight="1" x14ac:dyDescent="0.25">
      <c r="A22" s="121" t="s">
        <v>31</v>
      </c>
      <c r="B22" s="125"/>
      <c r="C22" s="125"/>
      <c r="D22" s="125"/>
      <c r="E22" s="125"/>
      <c r="F22" s="79">
        <v>0</v>
      </c>
      <c r="G22" s="87">
        <v>0</v>
      </c>
      <c r="H22" s="79">
        <v>0</v>
      </c>
      <c r="I22" s="51"/>
      <c r="J22" s="51"/>
    </row>
    <row r="23" spans="1:41" ht="15" customHeight="1" x14ac:dyDescent="0.25">
      <c r="A23" s="146" t="s">
        <v>51</v>
      </c>
      <c r="B23" s="147"/>
      <c r="C23" s="147"/>
      <c r="D23" s="147"/>
      <c r="E23" s="148"/>
      <c r="F23" s="80">
        <f>F21+F22</f>
        <v>0</v>
      </c>
      <c r="G23" s="88">
        <f t="shared" ref="G23:H23" si="4">G21+G22</f>
        <v>0</v>
      </c>
      <c r="H23" s="81">
        <f t="shared" si="4"/>
        <v>0</v>
      </c>
      <c r="I23" s="82"/>
      <c r="J23" s="82"/>
    </row>
    <row r="24" spans="1:41" s="25" customFormat="1" ht="15" customHeight="1" x14ac:dyDescent="0.25">
      <c r="A24" s="121" t="s">
        <v>15</v>
      </c>
      <c r="B24" s="125"/>
      <c r="C24" s="125"/>
      <c r="D24" s="125"/>
      <c r="E24" s="125"/>
      <c r="F24" s="57">
        <v>9775.7999999999993</v>
      </c>
      <c r="G24" s="83">
        <v>9776</v>
      </c>
      <c r="H24" s="51">
        <v>9775.7999999999993</v>
      </c>
      <c r="I24" s="51">
        <f>H24/F24*100</f>
        <v>100</v>
      </c>
      <c r="J24" s="51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s="25" customFormat="1" ht="15" customHeight="1" x14ac:dyDescent="0.25">
      <c r="A25" s="121" t="s">
        <v>56</v>
      </c>
      <c r="B25" s="125"/>
      <c r="C25" s="125"/>
      <c r="D25" s="125"/>
      <c r="E25" s="125"/>
      <c r="F25" s="57">
        <v>-9775.7999999999993</v>
      </c>
      <c r="G25" s="83">
        <v>-9776</v>
      </c>
      <c r="H25" s="51">
        <v>-9775.7999999999993</v>
      </c>
      <c r="I25" s="51">
        <f>H25/F25*100</f>
        <v>100</v>
      </c>
      <c r="J25" s="51">
        <v>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 s="32" customFormat="1" x14ac:dyDescent="0.25">
      <c r="A26" s="146" t="s">
        <v>58</v>
      </c>
      <c r="B26" s="147"/>
      <c r="C26" s="147"/>
      <c r="D26" s="147"/>
      <c r="E26" s="148"/>
      <c r="F26" s="55">
        <f>F24+F25</f>
        <v>0</v>
      </c>
      <c r="G26" s="84">
        <f>G24+G25</f>
        <v>0</v>
      </c>
      <c r="H26" s="55">
        <f>H24+H25</f>
        <v>0</v>
      </c>
      <c r="I26" s="77"/>
      <c r="J26" s="77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</row>
    <row r="27" spans="1:41" x14ac:dyDescent="0.25">
      <c r="A27" s="140" t="s">
        <v>59</v>
      </c>
      <c r="B27" s="140"/>
      <c r="C27" s="140"/>
      <c r="D27" s="140"/>
      <c r="E27" s="140"/>
      <c r="F27" s="58">
        <f>F16+F26</f>
        <v>0</v>
      </c>
      <c r="G27" s="89">
        <f t="shared" ref="G27:H27" si="5">G16+G26</f>
        <v>0</v>
      </c>
      <c r="H27" s="58">
        <f t="shared" si="5"/>
        <v>0</v>
      </c>
      <c r="I27" s="52"/>
      <c r="J27" s="52"/>
    </row>
    <row r="28" spans="1:41" x14ac:dyDescent="0.25">
      <c r="A28" s="104"/>
      <c r="B28" s="104"/>
      <c r="C28" s="104"/>
      <c r="D28" s="104"/>
      <c r="E28" s="104"/>
      <c r="F28" s="104"/>
      <c r="G28" s="104"/>
      <c r="H28" s="104"/>
      <c r="I28" s="104"/>
      <c r="J28" s="104"/>
    </row>
    <row r="29" spans="1:41" x14ac:dyDescent="0.25">
      <c r="A29" s="107"/>
      <c r="B29" s="107"/>
      <c r="C29" s="107"/>
      <c r="D29" s="107"/>
      <c r="E29" s="107"/>
      <c r="F29" s="107"/>
      <c r="G29" s="107"/>
      <c r="H29" s="107"/>
      <c r="I29" s="107"/>
      <c r="J29" s="107"/>
    </row>
    <row r="30" spans="1:41" x14ac:dyDescent="0.25">
      <c r="A30" s="133" t="s">
        <v>61</v>
      </c>
      <c r="B30" s="133"/>
      <c r="C30" s="133"/>
      <c r="D30" s="133"/>
      <c r="E30" s="133"/>
      <c r="F30" s="133"/>
      <c r="G30" s="133"/>
      <c r="H30" s="133"/>
      <c r="I30" s="133"/>
      <c r="J30" s="133"/>
    </row>
    <row r="31" spans="1:41" ht="15" customHeight="1" x14ac:dyDescent="0.25">
      <c r="A31" s="133" t="s">
        <v>135</v>
      </c>
      <c r="B31" s="133"/>
      <c r="C31" s="133"/>
      <c r="D31" s="133"/>
      <c r="E31" s="133"/>
      <c r="F31" s="133"/>
      <c r="G31" s="133"/>
      <c r="H31" s="133"/>
      <c r="I31" s="133"/>
      <c r="J31" s="133"/>
    </row>
    <row r="32" spans="1:41" ht="15" customHeight="1" x14ac:dyDescent="0.25">
      <c r="A32" s="133" t="s">
        <v>62</v>
      </c>
      <c r="B32" s="133"/>
      <c r="C32" s="133"/>
      <c r="D32" s="133"/>
      <c r="E32" s="133"/>
      <c r="F32" s="133"/>
      <c r="G32" s="133"/>
      <c r="H32" s="133"/>
      <c r="I32" s="133"/>
      <c r="J32" s="133"/>
    </row>
    <row r="33" spans="1:10" ht="15" customHeight="1" x14ac:dyDescent="0.25">
      <c r="A33" s="133" t="s">
        <v>63</v>
      </c>
      <c r="B33" s="133"/>
      <c r="C33" s="133"/>
      <c r="D33" s="133"/>
      <c r="E33" s="133"/>
      <c r="F33" s="133"/>
      <c r="G33" s="133"/>
      <c r="H33" s="133"/>
      <c r="I33" s="133"/>
      <c r="J33" s="133"/>
    </row>
    <row r="34" spans="1:10" ht="36.75" customHeight="1" x14ac:dyDescent="0.25">
      <c r="A34" s="133"/>
      <c r="B34" s="133"/>
      <c r="C34" s="133"/>
      <c r="D34" s="133"/>
      <c r="E34" s="133"/>
      <c r="F34" s="133"/>
      <c r="G34" s="133"/>
      <c r="H34" s="133"/>
      <c r="I34" s="133"/>
      <c r="J34" s="133"/>
    </row>
    <row r="35" spans="1:10" ht="15" customHeight="1" x14ac:dyDescent="0.25">
      <c r="A35" s="134" t="s">
        <v>64</v>
      </c>
      <c r="B35" s="134"/>
      <c r="C35" s="134"/>
      <c r="D35" s="134"/>
      <c r="E35" s="134"/>
      <c r="F35" s="134"/>
      <c r="G35" s="134"/>
      <c r="H35" s="134"/>
      <c r="I35" s="134"/>
      <c r="J35" s="134"/>
    </row>
    <row r="36" spans="1:10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</row>
  </sheetData>
  <mergeCells count="31">
    <mergeCell ref="A33:J34"/>
    <mergeCell ref="A35:J36"/>
    <mergeCell ref="A12:E12"/>
    <mergeCell ref="A22:E22"/>
    <mergeCell ref="A10:E10"/>
    <mergeCell ref="A11:E11"/>
    <mergeCell ref="A27:E27"/>
    <mergeCell ref="A14:E14"/>
    <mergeCell ref="A16:E16"/>
    <mergeCell ref="A13:E13"/>
    <mergeCell ref="A30:J30"/>
    <mergeCell ref="A15:E15"/>
    <mergeCell ref="A31:J31"/>
    <mergeCell ref="A32:J32"/>
    <mergeCell ref="A26:E26"/>
    <mergeCell ref="A23:E23"/>
    <mergeCell ref="A25:E25"/>
    <mergeCell ref="A7:E7"/>
    <mergeCell ref="A8:E8"/>
    <mergeCell ref="A9:E9"/>
    <mergeCell ref="A19:E19"/>
    <mergeCell ref="A20:E20"/>
    <mergeCell ref="A17:J17"/>
    <mergeCell ref="A3:J3"/>
    <mergeCell ref="A21:E21"/>
    <mergeCell ref="A1:E1"/>
    <mergeCell ref="A18:E18"/>
    <mergeCell ref="A24:E24"/>
    <mergeCell ref="A5:J5"/>
    <mergeCell ref="A6:J6"/>
    <mergeCell ref="A4:J4"/>
  </mergeCells>
  <pageMargins left="0.9055118110236221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M84"/>
  <sheetViews>
    <sheetView topLeftCell="A17" zoomScale="70" zoomScaleNormal="70" zoomScaleSheetLayoutView="90" workbookViewId="0">
      <selection activeCell="I21" sqref="I2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9" width="25.28515625" customWidth="1"/>
    <col min="10" max="11" width="15.7109375" customWidth="1"/>
  </cols>
  <sheetData>
    <row r="1" spans="2:11" ht="18" x14ac:dyDescent="0.25">
      <c r="B1" s="123" t="s">
        <v>65</v>
      </c>
      <c r="C1" s="123"/>
      <c r="D1" s="123"/>
      <c r="E1" s="123"/>
      <c r="F1" s="123"/>
      <c r="G1" s="33"/>
      <c r="H1" s="33"/>
      <c r="I1" s="33"/>
      <c r="J1" s="33"/>
      <c r="K1" s="33"/>
    </row>
    <row r="2" spans="2:11" ht="15.75" customHeight="1" x14ac:dyDescent="0.25">
      <c r="B2" s="149" t="s">
        <v>11</v>
      </c>
      <c r="C2" s="149"/>
      <c r="D2" s="149"/>
      <c r="E2" s="149"/>
      <c r="F2" s="149"/>
      <c r="G2" s="149"/>
      <c r="H2" s="149"/>
      <c r="I2" s="149"/>
      <c r="J2" s="149"/>
      <c r="K2" s="149"/>
    </row>
    <row r="3" spans="2:11" ht="18" x14ac:dyDescent="0.25"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2:11" ht="15.75" customHeight="1" x14ac:dyDescent="0.25">
      <c r="B4" s="149" t="s">
        <v>54</v>
      </c>
      <c r="C4" s="149"/>
      <c r="D4" s="149"/>
      <c r="E4" s="149"/>
      <c r="F4" s="149"/>
      <c r="G4" s="149"/>
      <c r="H4" s="149"/>
      <c r="I4" s="149"/>
      <c r="J4" s="149"/>
      <c r="K4" s="149"/>
    </row>
    <row r="5" spans="2:11" ht="18" x14ac:dyDescent="0.25"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2:11" ht="15.75" customHeight="1" x14ac:dyDescent="0.25">
      <c r="B6" s="149" t="s">
        <v>39</v>
      </c>
      <c r="C6" s="149"/>
      <c r="D6" s="149"/>
      <c r="E6" s="149"/>
      <c r="F6" s="149"/>
      <c r="G6" s="149"/>
      <c r="H6" s="149"/>
      <c r="I6" s="149"/>
      <c r="J6" s="149"/>
      <c r="K6" s="149"/>
    </row>
    <row r="7" spans="2:11" ht="18" x14ac:dyDescent="0.25">
      <c r="B7" s="156"/>
      <c r="C7" s="156"/>
      <c r="D7" s="156"/>
      <c r="E7" s="156"/>
      <c r="F7" s="156"/>
      <c r="G7" s="156"/>
      <c r="H7" s="156"/>
      <c r="I7" s="156"/>
      <c r="J7" s="156"/>
      <c r="K7" s="156"/>
    </row>
    <row r="8" spans="2:11" ht="45" customHeight="1" x14ac:dyDescent="0.25">
      <c r="B8" s="153" t="s">
        <v>7</v>
      </c>
      <c r="C8" s="154"/>
      <c r="D8" s="154"/>
      <c r="E8" s="154"/>
      <c r="F8" s="155"/>
      <c r="G8" s="24" t="s">
        <v>130</v>
      </c>
      <c r="H8" s="24" t="s">
        <v>131</v>
      </c>
      <c r="I8" s="24" t="s">
        <v>132</v>
      </c>
      <c r="J8" s="24" t="s">
        <v>25</v>
      </c>
      <c r="K8" s="24" t="s">
        <v>50</v>
      </c>
    </row>
    <row r="9" spans="2:11" ht="9.75" customHeight="1" x14ac:dyDescent="0.25">
      <c r="B9" s="150">
        <v>1</v>
      </c>
      <c r="C9" s="151"/>
      <c r="D9" s="151"/>
      <c r="E9" s="151"/>
      <c r="F9" s="152"/>
      <c r="G9" s="26">
        <v>2</v>
      </c>
      <c r="H9" s="26">
        <v>4</v>
      </c>
      <c r="I9" s="26">
        <v>5</v>
      </c>
      <c r="J9" s="26" t="s">
        <v>37</v>
      </c>
      <c r="K9" s="26" t="s">
        <v>38</v>
      </c>
    </row>
    <row r="10" spans="2:11" x14ac:dyDescent="0.25">
      <c r="B10" s="6"/>
      <c r="C10" s="6"/>
      <c r="D10" s="6"/>
      <c r="E10" s="6"/>
      <c r="F10" s="6" t="s">
        <v>49</v>
      </c>
      <c r="G10" s="4"/>
      <c r="H10" s="4"/>
      <c r="I10" s="69"/>
      <c r="J10" s="69"/>
      <c r="K10" s="69"/>
    </row>
    <row r="11" spans="2:11" x14ac:dyDescent="0.25">
      <c r="B11" s="6">
        <v>6</v>
      </c>
      <c r="C11" s="6"/>
      <c r="D11" s="6"/>
      <c r="E11" s="6"/>
      <c r="F11" s="6" t="s">
        <v>3</v>
      </c>
      <c r="G11" s="62">
        <f>G12+G15+G18</f>
        <v>711790.5</v>
      </c>
      <c r="H11" s="23">
        <f>H12+H15+H18</f>
        <v>2050465</v>
      </c>
      <c r="I11" s="62">
        <f t="shared" ref="I11" si="0">I12+I15+I18</f>
        <v>736864.21</v>
      </c>
      <c r="J11" s="37">
        <f>I11/G11*100</f>
        <v>103.5226249858631</v>
      </c>
      <c r="K11" s="37">
        <f>I11/H11*100</f>
        <v>35.936444172419421</v>
      </c>
    </row>
    <row r="12" spans="2:11" ht="25.5" hidden="1" x14ac:dyDescent="0.25">
      <c r="B12" s="6"/>
      <c r="C12" s="65">
        <v>63</v>
      </c>
      <c r="D12" s="65"/>
      <c r="E12" s="65"/>
      <c r="F12" s="65" t="s">
        <v>13</v>
      </c>
      <c r="G12" s="66">
        <f>G13</f>
        <v>0</v>
      </c>
      <c r="H12" s="67">
        <f t="shared" ref="H12:K13" si="1">H13</f>
        <v>0</v>
      </c>
      <c r="I12" s="66">
        <f t="shared" si="1"/>
        <v>0</v>
      </c>
      <c r="J12" s="66">
        <f t="shared" si="1"/>
        <v>0</v>
      </c>
      <c r="K12" s="66">
        <f t="shared" si="1"/>
        <v>0</v>
      </c>
    </row>
    <row r="13" spans="2:11" ht="25.5" hidden="1" x14ac:dyDescent="0.25">
      <c r="B13" s="7"/>
      <c r="C13" s="7"/>
      <c r="D13" s="7">
        <v>632</v>
      </c>
      <c r="E13" s="7"/>
      <c r="F13" s="16" t="s">
        <v>101</v>
      </c>
      <c r="G13" s="63">
        <f>G14</f>
        <v>0</v>
      </c>
      <c r="H13" s="4">
        <f t="shared" si="1"/>
        <v>0</v>
      </c>
      <c r="I13" s="63">
        <f t="shared" si="1"/>
        <v>0</v>
      </c>
      <c r="J13" s="35"/>
      <c r="K13" s="35"/>
    </row>
    <row r="14" spans="2:11" hidden="1" x14ac:dyDescent="0.25">
      <c r="B14" s="7"/>
      <c r="C14" s="7"/>
      <c r="D14" s="7"/>
      <c r="E14" s="8">
        <v>6323</v>
      </c>
      <c r="F14" s="8" t="s">
        <v>102</v>
      </c>
      <c r="G14" s="64">
        <v>0</v>
      </c>
      <c r="H14" s="59">
        <v>0</v>
      </c>
      <c r="I14" s="70"/>
      <c r="J14" s="72"/>
      <c r="K14" s="72"/>
    </row>
    <row r="15" spans="2:11" ht="25.5" x14ac:dyDescent="0.25">
      <c r="B15" s="7"/>
      <c r="C15" s="68">
        <v>66</v>
      </c>
      <c r="D15" s="68"/>
      <c r="E15" s="68"/>
      <c r="F15" s="65" t="s">
        <v>16</v>
      </c>
      <c r="G15" s="66">
        <f>G16</f>
        <v>0</v>
      </c>
      <c r="H15" s="67">
        <f t="shared" ref="H15:I15" si="2">H16</f>
        <v>9776</v>
      </c>
      <c r="I15" s="66">
        <f t="shared" si="2"/>
        <v>0</v>
      </c>
      <c r="J15" s="71"/>
      <c r="K15" s="71"/>
    </row>
    <row r="16" spans="2:11" ht="25.5" x14ac:dyDescent="0.25">
      <c r="B16" s="7"/>
      <c r="C16" s="12"/>
      <c r="D16" s="7">
        <v>661</v>
      </c>
      <c r="E16" s="8"/>
      <c r="F16" s="10" t="s">
        <v>32</v>
      </c>
      <c r="G16" s="63">
        <f>G17</f>
        <v>0</v>
      </c>
      <c r="H16" s="111">
        <f>H17</f>
        <v>9776</v>
      </c>
      <c r="I16" s="63">
        <v>0</v>
      </c>
      <c r="J16" s="35"/>
      <c r="K16" s="35"/>
    </row>
    <row r="17" spans="2:13" x14ac:dyDescent="0.25">
      <c r="B17" s="7"/>
      <c r="C17" s="12"/>
      <c r="D17" s="8"/>
      <c r="E17" s="8">
        <v>6615</v>
      </c>
      <c r="F17" s="60" t="s">
        <v>103</v>
      </c>
      <c r="G17" s="64"/>
      <c r="H17" s="59">
        <v>9776</v>
      </c>
      <c r="I17" s="70"/>
      <c r="J17" s="72"/>
      <c r="K17" s="72"/>
    </row>
    <row r="18" spans="2:13" x14ac:dyDescent="0.25">
      <c r="B18" s="7"/>
      <c r="C18" s="68">
        <v>67</v>
      </c>
      <c r="D18" s="68"/>
      <c r="E18" s="68"/>
      <c r="F18" s="65" t="s">
        <v>104</v>
      </c>
      <c r="G18" s="66">
        <f>G19</f>
        <v>711790.5</v>
      </c>
      <c r="H18" s="67">
        <f>H19</f>
        <v>2040689</v>
      </c>
      <c r="I18" s="66">
        <f>I19</f>
        <v>736864.21</v>
      </c>
      <c r="J18" s="37">
        <f>I18/G18*100</f>
        <v>103.5226249858631</v>
      </c>
      <c r="K18" s="71">
        <f>I18/H18*100</f>
        <v>36.108599105498193</v>
      </c>
    </row>
    <row r="19" spans="2:13" x14ac:dyDescent="0.25">
      <c r="B19" s="12"/>
      <c r="C19" s="7"/>
      <c r="D19" s="7">
        <v>671</v>
      </c>
      <c r="E19" s="8"/>
      <c r="F19" s="10" t="s">
        <v>104</v>
      </c>
      <c r="G19" s="73">
        <f>G20+G21</f>
        <v>711790.5</v>
      </c>
      <c r="H19" s="73">
        <f>H20+H21</f>
        <v>2040689</v>
      </c>
      <c r="I19" s="73">
        <f t="shared" ref="I19" si="3">I20+I21</f>
        <v>736864.21</v>
      </c>
      <c r="J19" s="73">
        <f>I19/G19*100</f>
        <v>103.5226249858631</v>
      </c>
      <c r="K19" s="73">
        <f t="shared" ref="K19" si="4">I19/H19*100</f>
        <v>36.108599105498193</v>
      </c>
    </row>
    <row r="20" spans="2:13" ht="30.75" customHeight="1" x14ac:dyDescent="0.25">
      <c r="B20" s="7"/>
      <c r="C20" s="7"/>
      <c r="D20" s="8"/>
      <c r="E20" s="8">
        <v>6711</v>
      </c>
      <c r="F20" s="61" t="s">
        <v>105</v>
      </c>
      <c r="G20" s="64">
        <v>711790.5</v>
      </c>
      <c r="H20" s="59">
        <v>2024224</v>
      </c>
      <c r="I20" s="64">
        <v>736864.21</v>
      </c>
      <c r="J20" s="72">
        <f>I20/G20*100</f>
        <v>103.5226249858631</v>
      </c>
      <c r="K20" s="72"/>
    </row>
    <row r="21" spans="2:13" ht="25.5" x14ac:dyDescent="0.25">
      <c r="B21" s="7"/>
      <c r="C21" s="7"/>
      <c r="D21" s="7"/>
      <c r="E21" s="8">
        <v>6712</v>
      </c>
      <c r="F21" s="61" t="s">
        <v>106</v>
      </c>
      <c r="G21" s="64"/>
      <c r="H21" s="59">
        <v>16465</v>
      </c>
      <c r="I21" s="64">
        <v>0</v>
      </c>
      <c r="J21" s="72">
        <v>0</v>
      </c>
      <c r="K21" s="72"/>
    </row>
    <row r="22" spans="2:13" ht="18" x14ac:dyDescent="0.25">
      <c r="B22" s="157"/>
      <c r="C22" s="157"/>
      <c r="D22" s="157"/>
      <c r="E22" s="157"/>
      <c r="F22" s="157"/>
      <c r="G22" s="157"/>
      <c r="H22" s="157"/>
      <c r="I22" s="157"/>
      <c r="J22" s="157"/>
      <c r="K22" s="157"/>
    </row>
    <row r="23" spans="2:13" ht="36.75" customHeight="1" x14ac:dyDescent="0.25">
      <c r="B23" s="153" t="s">
        <v>7</v>
      </c>
      <c r="C23" s="154"/>
      <c r="D23" s="154"/>
      <c r="E23" s="154"/>
      <c r="F23" s="155"/>
      <c r="G23" s="24" t="s">
        <v>130</v>
      </c>
      <c r="H23" s="24" t="s">
        <v>131</v>
      </c>
      <c r="I23" s="24" t="s">
        <v>132</v>
      </c>
      <c r="J23" s="24" t="s">
        <v>25</v>
      </c>
      <c r="K23" s="24" t="s">
        <v>50</v>
      </c>
    </row>
    <row r="24" spans="2:13" ht="12" customHeight="1" x14ac:dyDescent="0.25">
      <c r="B24" s="150">
        <v>1</v>
      </c>
      <c r="C24" s="151"/>
      <c r="D24" s="151"/>
      <c r="E24" s="151"/>
      <c r="F24" s="152"/>
      <c r="G24" s="26">
        <v>2</v>
      </c>
      <c r="H24" s="26">
        <v>4</v>
      </c>
      <c r="I24" s="26">
        <v>5</v>
      </c>
      <c r="J24" s="26" t="s">
        <v>37</v>
      </c>
      <c r="K24" s="26" t="s">
        <v>38</v>
      </c>
    </row>
    <row r="25" spans="2:13" x14ac:dyDescent="0.25">
      <c r="B25" s="6"/>
      <c r="C25" s="6"/>
      <c r="D25" s="6"/>
      <c r="E25" s="6"/>
      <c r="F25" s="6" t="s">
        <v>48</v>
      </c>
      <c r="G25" s="38">
        <f>G26+G70</f>
        <v>711790.5</v>
      </c>
      <c r="H25" s="36">
        <f>H26+H70</f>
        <v>2050465</v>
      </c>
      <c r="I25" s="38">
        <f>I26+I70</f>
        <v>736864.21</v>
      </c>
      <c r="J25" s="37">
        <f>I25/G25*100</f>
        <v>103.5226249858631</v>
      </c>
      <c r="K25" s="37">
        <f>I25/H25*100</f>
        <v>35.936444172419421</v>
      </c>
    </row>
    <row r="26" spans="2:13" x14ac:dyDescent="0.25">
      <c r="B26" s="6">
        <v>3</v>
      </c>
      <c r="C26" s="6"/>
      <c r="D26" s="6"/>
      <c r="E26" s="6"/>
      <c r="F26" s="6" t="s">
        <v>4</v>
      </c>
      <c r="G26" s="38">
        <f>G27+G35+G63+G67</f>
        <v>711790.5</v>
      </c>
      <c r="H26" s="36">
        <f t="shared" ref="H26" si="5">H27+H35+H63+H67</f>
        <v>2033080</v>
      </c>
      <c r="I26" s="38">
        <f>I27+I35+I63+I67</f>
        <v>735174.21</v>
      </c>
      <c r="J26" s="37">
        <f>I26/G26*100</f>
        <v>103.28519557369759</v>
      </c>
      <c r="K26" s="37">
        <f t="shared" ref="K26:K27" si="6">I26/H26*100</f>
        <v>36.160613945344004</v>
      </c>
      <c r="M26" s="101"/>
    </row>
    <row r="27" spans="2:13" x14ac:dyDescent="0.25">
      <c r="B27" s="6"/>
      <c r="C27" s="10">
        <v>31</v>
      </c>
      <c r="D27" s="10"/>
      <c r="E27" s="10"/>
      <c r="F27" s="10" t="s">
        <v>5</v>
      </c>
      <c r="G27" s="63">
        <f>G28+G31+G33</f>
        <v>408246.94</v>
      </c>
      <c r="H27" s="4">
        <v>1251814</v>
      </c>
      <c r="I27" s="63">
        <f>I28+I31+I33</f>
        <v>468650.67</v>
      </c>
      <c r="J27" s="35">
        <f>I27/G27*100</f>
        <v>114.79588065007908</v>
      </c>
      <c r="K27" s="35">
        <f t="shared" si="6"/>
        <v>37.437723974967525</v>
      </c>
    </row>
    <row r="28" spans="2:13" x14ac:dyDescent="0.25">
      <c r="B28" s="7"/>
      <c r="C28" s="7"/>
      <c r="D28" s="7">
        <v>311</v>
      </c>
      <c r="E28" s="7"/>
      <c r="F28" s="7" t="s">
        <v>33</v>
      </c>
      <c r="G28" s="63">
        <f>G29+G30</f>
        <v>338747.87</v>
      </c>
      <c r="H28" s="4"/>
      <c r="I28" s="63">
        <f>I29+I30</f>
        <v>391602.12</v>
      </c>
      <c r="J28" s="35">
        <f>I28/G28*100</f>
        <v>115.60282873512978</v>
      </c>
      <c r="K28" s="35"/>
    </row>
    <row r="29" spans="2:13" x14ac:dyDescent="0.25">
      <c r="B29" s="7"/>
      <c r="C29" s="7"/>
      <c r="D29" s="7"/>
      <c r="E29" s="7">
        <v>3111</v>
      </c>
      <c r="F29" s="7" t="s">
        <v>34</v>
      </c>
      <c r="G29" s="63">
        <v>338747.87</v>
      </c>
      <c r="H29" s="4"/>
      <c r="I29" s="63">
        <v>391270.62</v>
      </c>
      <c r="J29" s="35">
        <f>I29/G29*100</f>
        <v>115.50496834120314</v>
      </c>
      <c r="K29" s="35"/>
    </row>
    <row r="30" spans="2:13" x14ac:dyDescent="0.25">
      <c r="B30" s="7"/>
      <c r="C30" s="7"/>
      <c r="D30" s="7"/>
      <c r="E30" s="7">
        <v>3113</v>
      </c>
      <c r="F30" s="7" t="s">
        <v>110</v>
      </c>
      <c r="G30" s="63">
        <v>0</v>
      </c>
      <c r="H30" s="4"/>
      <c r="I30" s="63">
        <v>331.5</v>
      </c>
      <c r="J30" s="35"/>
      <c r="K30" s="35"/>
    </row>
    <row r="31" spans="2:13" x14ac:dyDescent="0.25">
      <c r="B31" s="7"/>
      <c r="C31" s="7"/>
      <c r="D31" s="7">
        <v>312</v>
      </c>
      <c r="E31" s="7"/>
      <c r="F31" s="7" t="s">
        <v>70</v>
      </c>
      <c r="G31" s="63">
        <f>G32</f>
        <v>13596.95</v>
      </c>
      <c r="H31" s="4"/>
      <c r="I31" s="63">
        <f>I32</f>
        <v>13785.32</v>
      </c>
      <c r="J31" s="35">
        <f t="shared" ref="J31:J42" si="7">I31/G31*100</f>
        <v>101.38538422219688</v>
      </c>
      <c r="K31" s="35"/>
    </row>
    <row r="32" spans="2:13" x14ac:dyDescent="0.25">
      <c r="B32" s="7"/>
      <c r="C32" s="7"/>
      <c r="D32" s="7"/>
      <c r="E32" s="7">
        <v>3121</v>
      </c>
      <c r="F32" s="7" t="s">
        <v>70</v>
      </c>
      <c r="G32" s="63">
        <v>13596.95</v>
      </c>
      <c r="H32" s="4"/>
      <c r="I32" s="112">
        <v>13785.32</v>
      </c>
      <c r="J32" s="35">
        <f t="shared" si="7"/>
        <v>101.38538422219688</v>
      </c>
      <c r="K32" s="35"/>
    </row>
    <row r="33" spans="2:11" x14ac:dyDescent="0.25">
      <c r="B33" s="7"/>
      <c r="C33" s="7"/>
      <c r="D33" s="7">
        <v>313</v>
      </c>
      <c r="E33" s="7"/>
      <c r="F33" s="7" t="s">
        <v>112</v>
      </c>
      <c r="G33" s="63">
        <f>G34</f>
        <v>55902.12</v>
      </c>
      <c r="H33" s="4"/>
      <c r="I33" s="63">
        <f>I34</f>
        <v>63263.23</v>
      </c>
      <c r="J33" s="35">
        <f t="shared" si="7"/>
        <v>113.16785481480845</v>
      </c>
      <c r="K33" s="35"/>
    </row>
    <row r="34" spans="2:11" x14ac:dyDescent="0.25">
      <c r="B34" s="7"/>
      <c r="C34" s="7"/>
      <c r="D34" s="7"/>
      <c r="E34" s="7">
        <v>3132</v>
      </c>
      <c r="F34" s="7" t="s">
        <v>71</v>
      </c>
      <c r="G34" s="63">
        <v>55902.12</v>
      </c>
      <c r="H34" s="4"/>
      <c r="I34" s="112">
        <v>63263.23</v>
      </c>
      <c r="J34" s="35">
        <f t="shared" si="7"/>
        <v>113.16785481480845</v>
      </c>
      <c r="K34" s="35"/>
    </row>
    <row r="35" spans="2:11" x14ac:dyDescent="0.25">
      <c r="B35" s="7"/>
      <c r="C35" s="7">
        <v>32</v>
      </c>
      <c r="D35" s="8"/>
      <c r="E35" s="8"/>
      <c r="F35" s="7" t="s">
        <v>12</v>
      </c>
      <c r="G35" s="63">
        <f>G36+G40+G45+G54+G56</f>
        <v>303543.56</v>
      </c>
      <c r="H35" s="4">
        <v>780936</v>
      </c>
      <c r="I35" s="63">
        <f>I36+I40+I45+I54+I56</f>
        <v>266521.57</v>
      </c>
      <c r="J35" s="35">
        <f t="shared" si="7"/>
        <v>87.803401264714694</v>
      </c>
      <c r="K35" s="35">
        <f>I35/H35*100</f>
        <v>34.128477877828658</v>
      </c>
    </row>
    <row r="36" spans="2:11" x14ac:dyDescent="0.25">
      <c r="B36" s="7"/>
      <c r="C36" s="7"/>
      <c r="D36" s="7">
        <v>321</v>
      </c>
      <c r="E36" s="7"/>
      <c r="F36" s="7" t="s">
        <v>35</v>
      </c>
      <c r="G36" s="63">
        <f>G37+G38+G39</f>
        <v>24293.17</v>
      </c>
      <c r="H36" s="4"/>
      <c r="I36" s="63">
        <f>I37+I38+I39</f>
        <v>27451.38</v>
      </c>
      <c r="J36" s="35">
        <f t="shared" si="7"/>
        <v>113.00040299392793</v>
      </c>
      <c r="K36" s="35"/>
    </row>
    <row r="37" spans="2:11" x14ac:dyDescent="0.25">
      <c r="B37" s="7"/>
      <c r="C37" s="12"/>
      <c r="D37" s="7"/>
      <c r="E37" s="7">
        <v>3211</v>
      </c>
      <c r="F37" s="16" t="s">
        <v>36</v>
      </c>
      <c r="G37" s="63">
        <v>13401.13</v>
      </c>
      <c r="H37" s="4"/>
      <c r="I37" s="63">
        <v>15675.5</v>
      </c>
      <c r="J37" s="35">
        <f t="shared" si="7"/>
        <v>116.97147927077791</v>
      </c>
      <c r="K37" s="35"/>
    </row>
    <row r="38" spans="2:11" ht="25.5" x14ac:dyDescent="0.25">
      <c r="B38" s="7"/>
      <c r="C38" s="12"/>
      <c r="D38" s="7"/>
      <c r="E38" s="7">
        <v>3212</v>
      </c>
      <c r="F38" s="46" t="s">
        <v>72</v>
      </c>
      <c r="G38" s="63">
        <v>6251.79</v>
      </c>
      <c r="H38" s="4"/>
      <c r="I38" s="63">
        <v>6413.34</v>
      </c>
      <c r="J38" s="35">
        <f t="shared" si="7"/>
        <v>102.58405992523743</v>
      </c>
      <c r="K38" s="35"/>
    </row>
    <row r="39" spans="2:11" x14ac:dyDescent="0.25">
      <c r="B39" s="7"/>
      <c r="C39" s="12"/>
      <c r="D39" s="7"/>
      <c r="E39" s="7">
        <v>3213</v>
      </c>
      <c r="F39" s="46" t="s">
        <v>73</v>
      </c>
      <c r="G39" s="63">
        <v>4640.25</v>
      </c>
      <c r="H39" s="4"/>
      <c r="I39" s="63">
        <v>5362.54</v>
      </c>
      <c r="J39" s="35">
        <f t="shared" si="7"/>
        <v>115.56575615537956</v>
      </c>
      <c r="K39" s="35"/>
    </row>
    <row r="40" spans="2:11" x14ac:dyDescent="0.25">
      <c r="B40" s="7"/>
      <c r="C40" s="12"/>
      <c r="D40" s="7">
        <v>322</v>
      </c>
      <c r="E40" s="7"/>
      <c r="F40" s="16" t="s">
        <v>113</v>
      </c>
      <c r="G40" s="63">
        <f>G41+G42+G43+G44</f>
        <v>1542.18</v>
      </c>
      <c r="H40" s="4"/>
      <c r="I40" s="63">
        <f>I41+I42+I43+I44</f>
        <v>1528.48</v>
      </c>
      <c r="J40" s="35">
        <f t="shared" si="7"/>
        <v>99.111647148841257</v>
      </c>
      <c r="K40" s="35"/>
    </row>
    <row r="41" spans="2:11" x14ac:dyDescent="0.25">
      <c r="B41" s="7"/>
      <c r="C41" s="12"/>
      <c r="D41" s="7"/>
      <c r="E41" s="7">
        <v>3221</v>
      </c>
      <c r="F41" s="46" t="s">
        <v>74</v>
      </c>
      <c r="G41" s="63">
        <v>876.22</v>
      </c>
      <c r="H41" s="4"/>
      <c r="I41" s="63">
        <v>1177.95</v>
      </c>
      <c r="J41" s="35">
        <f t="shared" si="7"/>
        <v>134.43541576316451</v>
      </c>
      <c r="K41" s="35"/>
    </row>
    <row r="42" spans="2:11" x14ac:dyDescent="0.25">
      <c r="B42" s="7"/>
      <c r="C42" s="12"/>
      <c r="D42" s="7"/>
      <c r="E42" s="7">
        <v>3223</v>
      </c>
      <c r="F42" s="46" t="s">
        <v>75</v>
      </c>
      <c r="G42" s="63">
        <v>370.28</v>
      </c>
      <c r="H42" s="4"/>
      <c r="I42" s="63">
        <v>350.53</v>
      </c>
      <c r="J42" s="35">
        <f t="shared" si="7"/>
        <v>94.666198552446801</v>
      </c>
      <c r="K42" s="35"/>
    </row>
    <row r="43" spans="2:11" ht="25.5" x14ac:dyDescent="0.25">
      <c r="B43" s="7"/>
      <c r="C43" s="12"/>
      <c r="D43" s="7"/>
      <c r="E43" s="7">
        <v>3224</v>
      </c>
      <c r="F43" s="46" t="s">
        <v>76</v>
      </c>
      <c r="G43" s="63">
        <v>0</v>
      </c>
      <c r="H43" s="4"/>
      <c r="I43" s="63"/>
      <c r="J43" s="35">
        <v>0</v>
      </c>
      <c r="K43" s="35"/>
    </row>
    <row r="44" spans="2:11" x14ac:dyDescent="0.25">
      <c r="B44" s="7"/>
      <c r="C44" s="12"/>
      <c r="D44" s="7"/>
      <c r="E44" s="7">
        <v>3225</v>
      </c>
      <c r="F44" s="46" t="s">
        <v>124</v>
      </c>
      <c r="G44" s="63">
        <v>295.68</v>
      </c>
      <c r="H44" s="4"/>
      <c r="I44" s="63"/>
      <c r="J44" s="35">
        <v>0</v>
      </c>
      <c r="K44" s="35"/>
    </row>
    <row r="45" spans="2:11" x14ac:dyDescent="0.25">
      <c r="B45" s="7"/>
      <c r="C45" s="12"/>
      <c r="D45" s="7">
        <v>323</v>
      </c>
      <c r="E45" s="7"/>
      <c r="F45" s="16" t="s">
        <v>114</v>
      </c>
      <c r="G45" s="63">
        <f>G46+G47+G48+G49+G50+G51+G52+G53</f>
        <v>229787</v>
      </c>
      <c r="H45" s="4"/>
      <c r="I45" s="63">
        <f>I46+I47+I48+I49+I50+I51+I52+I53</f>
        <v>198096.03</v>
      </c>
      <c r="J45" s="35">
        <f t="shared" ref="J45:J57" si="8">I45/G45*100</f>
        <v>86.208545304999845</v>
      </c>
      <c r="K45" s="35"/>
    </row>
    <row r="46" spans="2:11" x14ac:dyDescent="0.25">
      <c r="B46" s="7"/>
      <c r="C46" s="12"/>
      <c r="D46" s="7"/>
      <c r="E46" s="7">
        <v>3231</v>
      </c>
      <c r="F46" s="46" t="s">
        <v>77</v>
      </c>
      <c r="G46" s="63">
        <v>2899.68</v>
      </c>
      <c r="H46" s="4"/>
      <c r="I46" s="114">
        <v>2619.6799999999998</v>
      </c>
      <c r="J46" s="35">
        <f t="shared" si="8"/>
        <v>90.343762070297402</v>
      </c>
      <c r="K46" s="35"/>
    </row>
    <row r="47" spans="2:11" x14ac:dyDescent="0.25">
      <c r="B47" s="7"/>
      <c r="C47" s="12"/>
      <c r="D47" s="7"/>
      <c r="E47" s="7">
        <v>3232</v>
      </c>
      <c r="F47" s="46" t="s">
        <v>78</v>
      </c>
      <c r="G47" s="63">
        <v>518.04</v>
      </c>
      <c r="H47" s="4"/>
      <c r="I47" s="114">
        <v>200.75</v>
      </c>
      <c r="J47" s="35">
        <f t="shared" si="8"/>
        <v>38.751833835225078</v>
      </c>
      <c r="K47" s="35"/>
    </row>
    <row r="48" spans="2:11" x14ac:dyDescent="0.25">
      <c r="B48" s="7"/>
      <c r="C48" s="12"/>
      <c r="D48" s="7"/>
      <c r="E48" s="7">
        <v>3233</v>
      </c>
      <c r="F48" s="46" t="s">
        <v>79</v>
      </c>
      <c r="G48" s="63">
        <v>510</v>
      </c>
      <c r="H48" s="4"/>
      <c r="I48" s="63">
        <v>0</v>
      </c>
      <c r="J48" s="35">
        <f t="shared" si="8"/>
        <v>0</v>
      </c>
      <c r="K48" s="35"/>
    </row>
    <row r="49" spans="2:11" x14ac:dyDescent="0.25">
      <c r="B49" s="7"/>
      <c r="C49" s="12"/>
      <c r="D49" s="7"/>
      <c r="E49" s="7">
        <v>3235</v>
      </c>
      <c r="F49" s="46" t="s">
        <v>80</v>
      </c>
      <c r="G49" s="63">
        <v>1668.78</v>
      </c>
      <c r="H49" s="4"/>
      <c r="I49" s="112">
        <v>6444.88</v>
      </c>
      <c r="J49" s="35">
        <f t="shared" si="8"/>
        <v>386.20309447620417</v>
      </c>
      <c r="K49" s="35"/>
    </row>
    <row r="50" spans="2:11" x14ac:dyDescent="0.25">
      <c r="B50" s="7"/>
      <c r="C50" s="12"/>
      <c r="D50" s="7"/>
      <c r="E50" s="7">
        <v>3236</v>
      </c>
      <c r="F50" s="46" t="s">
        <v>81</v>
      </c>
      <c r="G50" s="63">
        <v>0</v>
      </c>
      <c r="H50" s="4"/>
      <c r="I50" s="63"/>
      <c r="J50" s="35">
        <v>0</v>
      </c>
      <c r="K50" s="35"/>
    </row>
    <row r="51" spans="2:11" x14ac:dyDescent="0.25">
      <c r="B51" s="7"/>
      <c r="C51" s="12"/>
      <c r="D51" s="8"/>
      <c r="E51" s="7">
        <v>3237</v>
      </c>
      <c r="F51" s="46" t="s">
        <v>82</v>
      </c>
      <c r="G51" s="63">
        <v>213625.53</v>
      </c>
      <c r="H51" s="4"/>
      <c r="I51" s="112">
        <v>179230.45</v>
      </c>
      <c r="J51" s="35">
        <f t="shared" si="8"/>
        <v>83.899358845358989</v>
      </c>
      <c r="K51" s="35"/>
    </row>
    <row r="52" spans="2:11" x14ac:dyDescent="0.25">
      <c r="B52" s="7"/>
      <c r="C52" s="12"/>
      <c r="D52" s="8"/>
      <c r="E52" s="7">
        <v>3238</v>
      </c>
      <c r="F52" s="46" t="s">
        <v>83</v>
      </c>
      <c r="G52" s="63">
        <v>7908.43</v>
      </c>
      <c r="H52" s="4"/>
      <c r="I52" s="63">
        <v>7637.91</v>
      </c>
      <c r="J52" s="35">
        <f t="shared" si="8"/>
        <v>96.579346343079465</v>
      </c>
      <c r="K52" s="35"/>
    </row>
    <row r="53" spans="2:11" x14ac:dyDescent="0.25">
      <c r="B53" s="7"/>
      <c r="C53" s="12"/>
      <c r="D53" s="8"/>
      <c r="E53" s="7">
        <v>3239</v>
      </c>
      <c r="F53" s="46" t="s">
        <v>84</v>
      </c>
      <c r="G53" s="63">
        <v>2656.54</v>
      </c>
      <c r="H53" s="4"/>
      <c r="I53" s="63">
        <v>1962.36</v>
      </c>
      <c r="J53" s="35">
        <f t="shared" si="8"/>
        <v>73.8690175943144</v>
      </c>
      <c r="K53" s="35"/>
    </row>
    <row r="54" spans="2:11" x14ac:dyDescent="0.25">
      <c r="B54" s="7"/>
      <c r="C54" s="12"/>
      <c r="D54" s="7">
        <v>324</v>
      </c>
      <c r="E54" s="7"/>
      <c r="F54" s="46" t="s">
        <v>85</v>
      </c>
      <c r="G54" s="63">
        <f>G55</f>
        <v>19542.82</v>
      </c>
      <c r="H54" s="4"/>
      <c r="I54" s="63">
        <f>I55</f>
        <v>10524.29</v>
      </c>
      <c r="J54" s="35">
        <f t="shared" si="8"/>
        <v>53.852463462284362</v>
      </c>
      <c r="K54" s="35"/>
    </row>
    <row r="55" spans="2:11" x14ac:dyDescent="0.25">
      <c r="B55" s="7"/>
      <c r="C55" s="12"/>
      <c r="D55" s="7"/>
      <c r="E55" s="7">
        <v>3241</v>
      </c>
      <c r="F55" s="46" t="s">
        <v>85</v>
      </c>
      <c r="G55" s="63">
        <v>19542.82</v>
      </c>
      <c r="H55" s="4"/>
      <c r="I55" s="63">
        <v>10524.29</v>
      </c>
      <c r="J55" s="35">
        <f t="shared" si="8"/>
        <v>53.852463462284362</v>
      </c>
      <c r="K55" s="35"/>
    </row>
    <row r="56" spans="2:11" x14ac:dyDescent="0.25">
      <c r="B56" s="7"/>
      <c r="C56" s="12"/>
      <c r="D56" s="7">
        <v>329</v>
      </c>
      <c r="E56" s="7"/>
      <c r="F56" s="7" t="s">
        <v>115</v>
      </c>
      <c r="G56" s="63">
        <f>G57+G58+G59+G60+G61+G62</f>
        <v>28378.39</v>
      </c>
      <c r="H56" s="4"/>
      <c r="I56" s="63">
        <f>I57+I58+I59+I60+I61+I62</f>
        <v>28921.39</v>
      </c>
      <c r="J56" s="35">
        <f t="shared" si="8"/>
        <v>101.91342778783434</v>
      </c>
      <c r="K56" s="35"/>
    </row>
    <row r="57" spans="2:11" ht="25.5" x14ac:dyDescent="0.25">
      <c r="B57" s="7"/>
      <c r="C57" s="12"/>
      <c r="D57" s="7"/>
      <c r="E57" s="7">
        <v>3291</v>
      </c>
      <c r="F57" s="46" t="s">
        <v>86</v>
      </c>
      <c r="G57" s="63">
        <v>6125.42</v>
      </c>
      <c r="H57" s="4"/>
      <c r="I57" s="63">
        <v>6083.66</v>
      </c>
      <c r="J57" s="35">
        <f t="shared" si="8"/>
        <v>99.318250830147164</v>
      </c>
      <c r="K57" s="35"/>
    </row>
    <row r="58" spans="2:11" x14ac:dyDescent="0.25">
      <c r="B58" s="7"/>
      <c r="C58" s="12"/>
      <c r="D58" s="7"/>
      <c r="E58" s="7">
        <v>3292</v>
      </c>
      <c r="F58" s="46" t="s">
        <v>87</v>
      </c>
      <c r="G58" s="63">
        <v>0</v>
      </c>
      <c r="H58" s="4"/>
      <c r="I58" s="63"/>
      <c r="J58" s="35"/>
      <c r="K58" s="35"/>
    </row>
    <row r="59" spans="2:11" x14ac:dyDescent="0.25">
      <c r="B59" s="7"/>
      <c r="C59" s="12"/>
      <c r="D59" s="7"/>
      <c r="E59" s="7">
        <v>3293</v>
      </c>
      <c r="F59" s="46" t="s">
        <v>88</v>
      </c>
      <c r="G59" s="63">
        <v>588</v>
      </c>
      <c r="H59" s="4"/>
      <c r="I59" s="112">
        <v>643.95000000000005</v>
      </c>
      <c r="J59" s="35">
        <f t="shared" ref="J59:J62" si="9">I59/G59*100</f>
        <v>109.51530612244899</v>
      </c>
      <c r="K59" s="35"/>
    </row>
    <row r="60" spans="2:11" x14ac:dyDescent="0.25">
      <c r="B60" s="7"/>
      <c r="C60" s="12"/>
      <c r="D60" s="7"/>
      <c r="E60" s="7">
        <v>3294</v>
      </c>
      <c r="F60" s="46" t="s">
        <v>89</v>
      </c>
      <c r="G60" s="63">
        <v>19638.61</v>
      </c>
      <c r="H60" s="4"/>
      <c r="I60" s="63">
        <v>20146.21</v>
      </c>
      <c r="J60" s="35">
        <f t="shared" si="9"/>
        <v>102.58470431461288</v>
      </c>
      <c r="K60" s="35"/>
    </row>
    <row r="61" spans="2:11" x14ac:dyDescent="0.25">
      <c r="B61" s="7"/>
      <c r="C61" s="12"/>
      <c r="D61" s="7"/>
      <c r="E61" s="7">
        <v>3295</v>
      </c>
      <c r="F61" s="46" t="s">
        <v>90</v>
      </c>
      <c r="G61" s="63">
        <v>1503.45</v>
      </c>
      <c r="H61" s="4"/>
      <c r="I61" s="63">
        <v>1371.44</v>
      </c>
      <c r="J61" s="35">
        <f t="shared" si="9"/>
        <v>91.219528417972001</v>
      </c>
      <c r="K61" s="35"/>
    </row>
    <row r="62" spans="2:11" x14ac:dyDescent="0.25">
      <c r="B62" s="7"/>
      <c r="C62" s="12"/>
      <c r="D62" s="7"/>
      <c r="E62" s="7">
        <v>3299</v>
      </c>
      <c r="F62" s="46" t="s">
        <v>91</v>
      </c>
      <c r="G62" s="63">
        <v>522.91</v>
      </c>
      <c r="H62" s="4"/>
      <c r="I62" s="63">
        <v>676.13</v>
      </c>
      <c r="J62" s="35">
        <f t="shared" si="9"/>
        <v>129.30140942035914</v>
      </c>
      <c r="K62" s="35"/>
    </row>
    <row r="63" spans="2:11" x14ac:dyDescent="0.25">
      <c r="B63" s="7"/>
      <c r="C63" s="12">
        <v>34</v>
      </c>
      <c r="D63" s="7"/>
      <c r="E63" s="7"/>
      <c r="F63" s="12" t="s">
        <v>92</v>
      </c>
      <c r="G63" s="38">
        <f>G64</f>
        <v>0</v>
      </c>
      <c r="H63" s="4">
        <v>65</v>
      </c>
      <c r="I63" s="63">
        <f>I64</f>
        <v>1.97</v>
      </c>
      <c r="J63" s="35"/>
      <c r="K63" s="35">
        <f>I63/H63*100</f>
        <v>3.0307692307692307</v>
      </c>
    </row>
    <row r="64" spans="2:11" x14ac:dyDescent="0.25">
      <c r="B64" s="7"/>
      <c r="C64" s="12"/>
      <c r="D64" s="7">
        <v>343</v>
      </c>
      <c r="E64" s="7"/>
      <c r="F64" s="7" t="s">
        <v>116</v>
      </c>
      <c r="G64" s="63">
        <f>G65+G66</f>
        <v>0</v>
      </c>
      <c r="H64" s="4"/>
      <c r="I64" s="63">
        <f>I65+I66</f>
        <v>1.97</v>
      </c>
      <c r="J64" s="35"/>
      <c r="K64" s="35"/>
    </row>
    <row r="65" spans="2:11" x14ac:dyDescent="0.25">
      <c r="B65" s="7"/>
      <c r="C65" s="12"/>
      <c r="D65" s="7"/>
      <c r="E65" s="7">
        <v>3431</v>
      </c>
      <c r="F65" s="7" t="s">
        <v>117</v>
      </c>
      <c r="G65" s="63">
        <v>0</v>
      </c>
      <c r="H65" s="4"/>
      <c r="I65" s="63">
        <v>0</v>
      </c>
      <c r="J65" s="35"/>
      <c r="K65" s="35"/>
    </row>
    <row r="66" spans="2:11" x14ac:dyDescent="0.25">
      <c r="B66" s="7"/>
      <c r="C66" s="12"/>
      <c r="D66" s="7"/>
      <c r="E66" s="7">
        <v>3433</v>
      </c>
      <c r="F66" s="7" t="s">
        <v>93</v>
      </c>
      <c r="G66" s="63">
        <v>0</v>
      </c>
      <c r="H66" s="4"/>
      <c r="I66" s="63">
        <v>1.97</v>
      </c>
      <c r="J66" s="35"/>
      <c r="K66" s="35"/>
    </row>
    <row r="67" spans="2:11" x14ac:dyDescent="0.25">
      <c r="B67" s="7"/>
      <c r="C67" s="12">
        <v>38</v>
      </c>
      <c r="D67" s="8"/>
      <c r="E67" s="8"/>
      <c r="F67" s="12" t="s">
        <v>94</v>
      </c>
      <c r="G67" s="38">
        <v>0</v>
      </c>
      <c r="H67" s="4">
        <v>265</v>
      </c>
      <c r="I67" s="63">
        <v>0</v>
      </c>
      <c r="J67" s="35"/>
      <c r="K67" s="37"/>
    </row>
    <row r="68" spans="2:11" x14ac:dyDescent="0.25">
      <c r="B68" s="7"/>
      <c r="C68" s="12"/>
      <c r="D68" s="7">
        <v>383</v>
      </c>
      <c r="E68" s="7"/>
      <c r="F68" s="7" t="s">
        <v>118</v>
      </c>
      <c r="G68" s="63">
        <v>0</v>
      </c>
      <c r="H68" s="4"/>
      <c r="I68" s="63">
        <v>0</v>
      </c>
      <c r="J68" s="35"/>
      <c r="K68" s="35"/>
    </row>
    <row r="69" spans="2:11" x14ac:dyDescent="0.25">
      <c r="B69" s="7"/>
      <c r="C69" s="12"/>
      <c r="D69" s="7"/>
      <c r="E69" s="7">
        <v>3831</v>
      </c>
      <c r="F69" s="7" t="s">
        <v>119</v>
      </c>
      <c r="G69" s="63">
        <v>0</v>
      </c>
      <c r="H69" s="4"/>
      <c r="I69" s="63">
        <v>0</v>
      </c>
      <c r="J69" s="35"/>
      <c r="K69" s="35"/>
    </row>
    <row r="70" spans="2:11" x14ac:dyDescent="0.25">
      <c r="B70" s="9">
        <v>4</v>
      </c>
      <c r="C70" s="9"/>
      <c r="D70" s="9"/>
      <c r="E70" s="9"/>
      <c r="F70" s="11" t="s">
        <v>6</v>
      </c>
      <c r="G70" s="38">
        <f>G71+G74+G78</f>
        <v>0</v>
      </c>
      <c r="H70" s="36">
        <f>H71+H74</f>
        <v>17385</v>
      </c>
      <c r="I70" s="63">
        <f>I71+I74+I78</f>
        <v>1690</v>
      </c>
      <c r="J70" s="35"/>
      <c r="K70" s="37">
        <f t="shared" ref="K70:K74" si="10">I70/H70*100</f>
        <v>9.7210238711532941</v>
      </c>
    </row>
    <row r="71" spans="2:11" ht="21.75" customHeight="1" x14ac:dyDescent="0.25">
      <c r="B71" s="10"/>
      <c r="C71" s="10">
        <v>41</v>
      </c>
      <c r="D71" s="10"/>
      <c r="E71" s="10"/>
      <c r="F71" s="11" t="s">
        <v>120</v>
      </c>
      <c r="G71" s="38">
        <f>G72</f>
        <v>0</v>
      </c>
      <c r="H71" s="4"/>
      <c r="I71" s="63">
        <f>I72</f>
        <v>0</v>
      </c>
      <c r="J71" s="35"/>
      <c r="K71" s="35"/>
    </row>
    <row r="72" spans="2:11" x14ac:dyDescent="0.25">
      <c r="B72" s="10"/>
      <c r="C72" s="10"/>
      <c r="D72" s="7">
        <v>412</v>
      </c>
      <c r="E72" s="7"/>
      <c r="F72" s="7" t="s">
        <v>121</v>
      </c>
      <c r="G72" s="63">
        <v>0</v>
      </c>
      <c r="H72" s="4"/>
      <c r="I72" s="63">
        <f>I73</f>
        <v>0</v>
      </c>
      <c r="J72" s="35"/>
      <c r="K72" s="35"/>
    </row>
    <row r="73" spans="2:11" x14ac:dyDescent="0.25">
      <c r="B73" s="10"/>
      <c r="C73" s="10"/>
      <c r="D73" s="7"/>
      <c r="E73" s="7">
        <v>4123</v>
      </c>
      <c r="F73" s="7" t="s">
        <v>122</v>
      </c>
      <c r="G73" s="63">
        <v>0</v>
      </c>
      <c r="H73" s="4"/>
      <c r="I73" s="63">
        <v>0</v>
      </c>
      <c r="J73" s="35"/>
      <c r="K73" s="35"/>
    </row>
    <row r="74" spans="2:11" ht="27" customHeight="1" x14ac:dyDescent="0.25">
      <c r="B74" s="10"/>
      <c r="C74" s="10">
        <v>42</v>
      </c>
      <c r="D74" s="10"/>
      <c r="E74" s="10"/>
      <c r="F74" s="11" t="s">
        <v>95</v>
      </c>
      <c r="G74" s="38">
        <f>G75</f>
        <v>0</v>
      </c>
      <c r="H74" s="4">
        <f>H21+920</f>
        <v>17385</v>
      </c>
      <c r="I74" s="63">
        <f>I75</f>
        <v>1690</v>
      </c>
      <c r="J74" s="35"/>
      <c r="K74" s="35">
        <f t="shared" si="10"/>
        <v>9.7210238711532941</v>
      </c>
    </row>
    <row r="75" spans="2:11" x14ac:dyDescent="0.25">
      <c r="B75" s="10"/>
      <c r="C75" s="10"/>
      <c r="D75" s="7">
        <v>422</v>
      </c>
      <c r="E75" s="7"/>
      <c r="F75" s="7" t="s">
        <v>111</v>
      </c>
      <c r="G75" s="63">
        <f>G76</f>
        <v>0</v>
      </c>
      <c r="H75" s="4"/>
      <c r="I75" s="63">
        <f>I76+I77</f>
        <v>1690</v>
      </c>
      <c r="J75" s="35"/>
      <c r="K75" s="35"/>
    </row>
    <row r="76" spans="2:11" x14ac:dyDescent="0.25">
      <c r="B76" s="10"/>
      <c r="C76" s="10"/>
      <c r="D76" s="7"/>
      <c r="E76" s="7">
        <v>4221</v>
      </c>
      <c r="F76" s="7" t="s">
        <v>99</v>
      </c>
      <c r="G76" s="63">
        <v>0</v>
      </c>
      <c r="H76" s="4"/>
      <c r="I76" s="63">
        <v>0</v>
      </c>
      <c r="J76" s="35"/>
      <c r="K76" s="35"/>
    </row>
    <row r="77" spans="2:11" x14ac:dyDescent="0.25">
      <c r="B77" s="10"/>
      <c r="C77" s="10"/>
      <c r="D77" s="7"/>
      <c r="E77" s="7">
        <v>4223</v>
      </c>
      <c r="F77" s="7" t="s">
        <v>125</v>
      </c>
      <c r="G77" s="63">
        <v>0</v>
      </c>
      <c r="H77" s="4"/>
      <c r="I77" s="112">
        <v>1690</v>
      </c>
      <c r="J77" s="35"/>
      <c r="K77" s="35"/>
    </row>
    <row r="78" spans="2:11" x14ac:dyDescent="0.25">
      <c r="B78" s="10"/>
      <c r="C78" s="10">
        <v>45</v>
      </c>
      <c r="D78" s="7"/>
      <c r="E78" s="7"/>
      <c r="F78" s="7" t="s">
        <v>126</v>
      </c>
      <c r="G78" s="63">
        <f>G79</f>
        <v>0</v>
      </c>
      <c r="H78" s="4"/>
      <c r="I78" s="63">
        <f>I79</f>
        <v>0</v>
      </c>
      <c r="J78" s="35"/>
      <c r="K78" s="35"/>
    </row>
    <row r="79" spans="2:11" x14ac:dyDescent="0.25">
      <c r="B79" s="10"/>
      <c r="C79" s="10"/>
      <c r="D79" s="7">
        <v>454</v>
      </c>
      <c r="E79" s="7"/>
      <c r="F79" s="7" t="s">
        <v>127</v>
      </c>
      <c r="G79" s="63">
        <f>G80</f>
        <v>0</v>
      </c>
      <c r="H79" s="4"/>
      <c r="I79" s="63">
        <f>I80</f>
        <v>0</v>
      </c>
      <c r="J79" s="35"/>
      <c r="K79" s="35"/>
    </row>
    <row r="80" spans="2:11" x14ac:dyDescent="0.25">
      <c r="B80" s="10"/>
      <c r="C80" s="10"/>
      <c r="D80" s="7"/>
      <c r="E80" s="7">
        <v>4541</v>
      </c>
      <c r="F80" s="7" t="s">
        <v>127</v>
      </c>
      <c r="G80" s="63">
        <v>0</v>
      </c>
      <c r="H80" s="4"/>
      <c r="I80" s="63">
        <v>0</v>
      </c>
      <c r="J80" s="35"/>
      <c r="K80" s="35"/>
    </row>
    <row r="82" spans="2:11" ht="15" customHeight="1" x14ac:dyDescent="0.25">
      <c r="B82" s="22"/>
      <c r="C82" s="22"/>
      <c r="D82" s="22"/>
      <c r="E82" s="22"/>
      <c r="F82" s="22"/>
      <c r="G82" s="22"/>
      <c r="H82" s="22"/>
      <c r="I82" s="22"/>
      <c r="J82" s="22"/>
      <c r="K82" s="22"/>
    </row>
    <row r="83" spans="2:11" x14ac:dyDescent="0.25">
      <c r="B83" s="22"/>
      <c r="C83" s="22"/>
      <c r="D83" s="22"/>
      <c r="E83" s="22"/>
      <c r="F83" s="22"/>
      <c r="G83" s="22"/>
      <c r="H83" s="22"/>
      <c r="I83" s="22"/>
      <c r="J83" s="22"/>
      <c r="K83" s="22"/>
    </row>
    <row r="84" spans="2:11" ht="4.5" customHeight="1" x14ac:dyDescent="0.25">
      <c r="B84" s="22"/>
      <c r="C84" s="22"/>
      <c r="D84" s="22"/>
      <c r="E84" s="22"/>
      <c r="F84" s="22"/>
      <c r="G84" s="22"/>
      <c r="H84" s="22"/>
      <c r="I84" s="22"/>
      <c r="J84" s="22"/>
      <c r="K84" s="22"/>
    </row>
  </sheetData>
  <mergeCells count="12">
    <mergeCell ref="B1:F1"/>
    <mergeCell ref="B2:K2"/>
    <mergeCell ref="B4:K4"/>
    <mergeCell ref="B6:K6"/>
    <mergeCell ref="B24:F24"/>
    <mergeCell ref="B9:F9"/>
    <mergeCell ref="B23:F23"/>
    <mergeCell ref="B8:F8"/>
    <mergeCell ref="B7:K7"/>
    <mergeCell ref="B5:K5"/>
    <mergeCell ref="B22:K22"/>
    <mergeCell ref="B3:K3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rowBreaks count="1" manualBreakCount="1">
    <brk id="42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6"/>
  <sheetViews>
    <sheetView workbookViewId="0">
      <selection activeCell="D9" sqref="D9"/>
    </sheetView>
  </sheetViews>
  <sheetFormatPr defaultRowHeight="15" x14ac:dyDescent="0.25"/>
  <cols>
    <col min="1" max="1" width="37.7109375" customWidth="1"/>
    <col min="2" max="3" width="25.28515625" customWidth="1"/>
    <col min="4" max="4" width="26.85546875" customWidth="1"/>
    <col min="5" max="6" width="15.7109375" customWidth="1"/>
  </cols>
  <sheetData>
    <row r="1" spans="1:6" x14ac:dyDescent="0.25">
      <c r="A1" s="123" t="s">
        <v>65</v>
      </c>
      <c r="B1" s="123"/>
      <c r="C1" s="123"/>
      <c r="D1" s="123"/>
      <c r="E1" s="3"/>
      <c r="F1" s="3"/>
    </row>
    <row r="2" spans="1:6" ht="27.75" customHeight="1" x14ac:dyDescent="0.25">
      <c r="A2" s="149" t="s">
        <v>40</v>
      </c>
      <c r="B2" s="149"/>
      <c r="C2" s="149"/>
      <c r="D2" s="149"/>
      <c r="E2" s="149"/>
      <c r="F2" s="149"/>
    </row>
    <row r="3" spans="1:6" ht="18" x14ac:dyDescent="0.25">
      <c r="A3" s="33"/>
      <c r="B3" s="33"/>
      <c r="C3" s="33"/>
      <c r="D3" s="34"/>
      <c r="E3" s="34"/>
      <c r="F3" s="34"/>
    </row>
    <row r="4" spans="1:6" ht="33.75" customHeight="1" x14ac:dyDescent="0.25">
      <c r="A4" s="24" t="s">
        <v>7</v>
      </c>
      <c r="B4" s="24" t="s">
        <v>130</v>
      </c>
      <c r="C4" s="24" t="s">
        <v>131</v>
      </c>
      <c r="D4" s="24" t="s">
        <v>132</v>
      </c>
      <c r="E4" s="24" t="s">
        <v>25</v>
      </c>
      <c r="F4" s="24" t="s">
        <v>50</v>
      </c>
    </row>
    <row r="5" spans="1:6" x14ac:dyDescent="0.25">
      <c r="A5" s="24">
        <v>1</v>
      </c>
      <c r="B5" s="26">
        <v>2</v>
      </c>
      <c r="C5" s="26">
        <v>4</v>
      </c>
      <c r="D5" s="26">
        <v>5</v>
      </c>
      <c r="E5" s="26" t="s">
        <v>37</v>
      </c>
      <c r="F5" s="26" t="s">
        <v>38</v>
      </c>
    </row>
    <row r="6" spans="1:6" x14ac:dyDescent="0.25">
      <c r="A6" s="6" t="s">
        <v>47</v>
      </c>
      <c r="B6" s="75">
        <f>B7+B10+B12</f>
        <v>711790.5</v>
      </c>
      <c r="C6" s="76">
        <f>C7+C10</f>
        <v>2050465</v>
      </c>
      <c r="D6" s="38">
        <f>D7+D12</f>
        <v>736764.21</v>
      </c>
      <c r="E6" s="37">
        <f>D6/B6*100</f>
        <v>103.50857590822018</v>
      </c>
      <c r="F6" s="37">
        <f>D6/C6*100</f>
        <v>35.931567229872243</v>
      </c>
    </row>
    <row r="7" spans="1:6" x14ac:dyDescent="0.25">
      <c r="A7" s="6" t="s">
        <v>17</v>
      </c>
      <c r="B7" s="38">
        <f>B8+B9</f>
        <v>711790.5</v>
      </c>
      <c r="C7" s="36">
        <f t="shared" ref="C7:D7" si="0">C8+C9</f>
        <v>2040689</v>
      </c>
      <c r="D7" s="38">
        <f t="shared" si="0"/>
        <v>736764.21</v>
      </c>
      <c r="E7" s="37">
        <f>D7/B7*100</f>
        <v>103.50857590822018</v>
      </c>
      <c r="F7" s="37">
        <f t="shared" ref="F7:F8" si="1">D7/C7*100</f>
        <v>36.103698799768111</v>
      </c>
    </row>
    <row r="8" spans="1:6" x14ac:dyDescent="0.25">
      <c r="A8" s="13" t="s">
        <v>18</v>
      </c>
      <c r="B8" s="63">
        <v>711790.5</v>
      </c>
      <c r="C8" s="4">
        <v>2040689</v>
      </c>
      <c r="D8" s="35">
        <v>736764.21</v>
      </c>
      <c r="E8" s="35">
        <f>D8/B8*100</f>
        <v>103.50857590822018</v>
      </c>
      <c r="F8" s="35">
        <f t="shared" si="1"/>
        <v>36.103698799768111</v>
      </c>
    </row>
    <row r="9" spans="1:6" x14ac:dyDescent="0.25">
      <c r="A9" s="14" t="s">
        <v>19</v>
      </c>
      <c r="B9" s="63">
        <v>0</v>
      </c>
      <c r="C9" s="4">
        <v>0</v>
      </c>
      <c r="D9" s="35">
        <v>0</v>
      </c>
      <c r="E9" s="35"/>
      <c r="F9" s="35"/>
    </row>
    <row r="10" spans="1:6" x14ac:dyDescent="0.25">
      <c r="A10" s="6" t="s">
        <v>23</v>
      </c>
      <c r="B10" s="38">
        <f>B11</f>
        <v>0</v>
      </c>
      <c r="C10" s="36">
        <f t="shared" ref="C10:D10" si="2">C11</f>
        <v>9776</v>
      </c>
      <c r="D10" s="38">
        <f t="shared" si="2"/>
        <v>0</v>
      </c>
      <c r="E10" s="37"/>
      <c r="F10" s="37"/>
    </row>
    <row r="11" spans="1:6" x14ac:dyDescent="0.25">
      <c r="A11" s="15" t="s">
        <v>24</v>
      </c>
      <c r="B11" s="63">
        <v>0</v>
      </c>
      <c r="C11" s="5">
        <v>9776</v>
      </c>
      <c r="D11" s="35"/>
      <c r="E11" s="35"/>
      <c r="F11" s="35"/>
    </row>
    <row r="12" spans="1:6" x14ac:dyDescent="0.25">
      <c r="A12" s="6" t="s">
        <v>107</v>
      </c>
      <c r="B12" s="38">
        <f>B13+B14</f>
        <v>0</v>
      </c>
      <c r="C12" s="36">
        <f t="shared" ref="C12" si="3">C13+C14</f>
        <v>0</v>
      </c>
      <c r="D12" s="38">
        <f>D13+D14</f>
        <v>0</v>
      </c>
      <c r="E12" s="37"/>
      <c r="F12" s="37"/>
    </row>
    <row r="13" spans="1:6" x14ac:dyDescent="0.25">
      <c r="A13" s="15" t="s">
        <v>108</v>
      </c>
      <c r="B13" s="63">
        <v>0</v>
      </c>
      <c r="C13" s="4">
        <v>0</v>
      </c>
      <c r="D13" s="35">
        <v>0</v>
      </c>
      <c r="E13" s="35"/>
      <c r="F13" s="35"/>
    </row>
    <row r="14" spans="1:6" x14ac:dyDescent="0.25">
      <c r="A14" s="15" t="s">
        <v>123</v>
      </c>
      <c r="B14" s="63">
        <v>0</v>
      </c>
      <c r="C14" s="4">
        <v>0</v>
      </c>
      <c r="D14" s="35">
        <v>0</v>
      </c>
      <c r="E14" s="35"/>
      <c r="F14" s="35"/>
    </row>
    <row r="15" spans="1:6" ht="15.75" customHeight="1" x14ac:dyDescent="0.25">
      <c r="A15" s="6" t="s">
        <v>48</v>
      </c>
      <c r="B15" s="38">
        <f>B16+B19+B21</f>
        <v>711790.5</v>
      </c>
      <c r="C15" s="36">
        <f t="shared" ref="C15:D15" si="4">C16+C19+C21</f>
        <v>2050465</v>
      </c>
      <c r="D15" s="38">
        <f t="shared" si="4"/>
        <v>736764.21</v>
      </c>
      <c r="E15" s="37">
        <f>D15/B15*100</f>
        <v>103.50857590822018</v>
      </c>
      <c r="F15" s="37">
        <f t="shared" ref="F15:F17" si="5">D15/C15*100</f>
        <v>35.931567229872243</v>
      </c>
    </row>
    <row r="16" spans="1:6" ht="15.75" customHeight="1" x14ac:dyDescent="0.25">
      <c r="A16" s="6" t="s">
        <v>17</v>
      </c>
      <c r="B16" s="38">
        <f>B17+B18</f>
        <v>711790.5</v>
      </c>
      <c r="C16" s="36">
        <f t="shared" ref="C16:D16" si="6">C17+C18</f>
        <v>2040689</v>
      </c>
      <c r="D16" s="38">
        <f t="shared" si="6"/>
        <v>736764.21</v>
      </c>
      <c r="E16" s="37">
        <f>D16/B16*100</f>
        <v>103.50857590822018</v>
      </c>
      <c r="F16" s="37">
        <f t="shared" si="5"/>
        <v>36.103698799768111</v>
      </c>
    </row>
    <row r="17" spans="1:9" x14ac:dyDescent="0.25">
      <c r="A17" s="13" t="s">
        <v>18</v>
      </c>
      <c r="B17" s="63">
        <v>711790.5</v>
      </c>
      <c r="C17" s="4">
        <v>2040689</v>
      </c>
      <c r="D17" s="35">
        <v>736764.21</v>
      </c>
      <c r="E17" s="35">
        <f>D17/B17*100</f>
        <v>103.50857590822018</v>
      </c>
      <c r="F17" s="35">
        <f t="shared" si="5"/>
        <v>36.103698799768111</v>
      </c>
    </row>
    <row r="18" spans="1:9" x14ac:dyDescent="0.25">
      <c r="A18" s="14" t="s">
        <v>19</v>
      </c>
      <c r="B18" s="63">
        <v>0</v>
      </c>
      <c r="C18" s="4">
        <v>0</v>
      </c>
      <c r="D18" s="35">
        <v>0</v>
      </c>
      <c r="E18" s="35"/>
      <c r="F18" s="35"/>
    </row>
    <row r="19" spans="1:9" x14ac:dyDescent="0.25">
      <c r="A19" s="6" t="s">
        <v>23</v>
      </c>
      <c r="B19" s="38">
        <f>B20</f>
        <v>0</v>
      </c>
      <c r="C19" s="36">
        <f t="shared" ref="C19:D19" si="7">C20</f>
        <v>9776</v>
      </c>
      <c r="D19" s="38">
        <f t="shared" si="7"/>
        <v>0</v>
      </c>
      <c r="E19" s="37"/>
      <c r="F19" s="37"/>
    </row>
    <row r="20" spans="1:9" x14ac:dyDescent="0.25">
      <c r="A20" s="15" t="s">
        <v>24</v>
      </c>
      <c r="B20" s="63">
        <v>0</v>
      </c>
      <c r="C20" s="5">
        <v>9776</v>
      </c>
      <c r="D20" s="35">
        <v>0</v>
      </c>
      <c r="E20" s="35"/>
      <c r="F20" s="35"/>
    </row>
    <row r="21" spans="1:9" x14ac:dyDescent="0.25">
      <c r="A21" s="6" t="s">
        <v>107</v>
      </c>
      <c r="B21" s="38">
        <v>0</v>
      </c>
      <c r="C21" s="36">
        <f>C22+C23</f>
        <v>0</v>
      </c>
      <c r="D21" s="38">
        <f>D22+D23</f>
        <v>0</v>
      </c>
      <c r="E21" s="37"/>
      <c r="F21" s="37"/>
    </row>
    <row r="22" spans="1:9" x14ac:dyDescent="0.25">
      <c r="A22" s="15" t="s">
        <v>108</v>
      </c>
      <c r="B22" s="63">
        <v>0</v>
      </c>
      <c r="C22" s="4">
        <v>0</v>
      </c>
      <c r="D22" s="35">
        <v>0</v>
      </c>
      <c r="E22" s="35"/>
      <c r="F22" s="35"/>
    </row>
    <row r="23" spans="1:9" x14ac:dyDescent="0.25">
      <c r="A23" s="15" t="s">
        <v>123</v>
      </c>
      <c r="B23" s="63">
        <v>0</v>
      </c>
      <c r="C23" s="4">
        <v>0</v>
      </c>
      <c r="D23" s="35">
        <v>0</v>
      </c>
      <c r="E23" s="35"/>
      <c r="F23" s="35"/>
    </row>
    <row r="24" spans="1:9" ht="15" customHeight="1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22"/>
      <c r="B26" s="22"/>
      <c r="C26" s="22"/>
      <c r="D26" s="22"/>
      <c r="E26" s="22"/>
      <c r="F26" s="22"/>
      <c r="G26" s="22"/>
      <c r="H26" s="22"/>
      <c r="I26" s="22"/>
    </row>
  </sheetData>
  <mergeCells count="2">
    <mergeCell ref="A2:F2"/>
    <mergeCell ref="A1:D1"/>
  </mergeCells>
  <pageMargins left="0.7" right="0.7" top="0.75" bottom="0.75" header="0.3" footer="0.3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2"/>
  <sheetViews>
    <sheetView workbookViewId="0">
      <selection activeCell="D9" sqref="D9"/>
    </sheetView>
  </sheetViews>
  <sheetFormatPr defaultRowHeight="15" x14ac:dyDescent="0.25"/>
  <cols>
    <col min="1" max="1" width="37.7109375" customWidth="1"/>
    <col min="2" max="4" width="25.28515625" customWidth="1"/>
    <col min="5" max="6" width="15.7109375" customWidth="1"/>
  </cols>
  <sheetData>
    <row r="1" spans="1:6" ht="21.75" customHeight="1" x14ac:dyDescent="0.25">
      <c r="A1" s="123" t="s">
        <v>65</v>
      </c>
      <c r="B1" s="123"/>
      <c r="C1" s="123"/>
      <c r="D1" s="123"/>
      <c r="E1" s="3"/>
      <c r="F1" s="3"/>
    </row>
    <row r="2" spans="1:6" ht="45" customHeight="1" x14ac:dyDescent="0.25">
      <c r="A2" s="149" t="s">
        <v>41</v>
      </c>
      <c r="B2" s="149"/>
      <c r="C2" s="149"/>
      <c r="D2" s="149"/>
      <c r="E2" s="149"/>
      <c r="F2" s="149"/>
    </row>
    <row r="3" spans="1:6" ht="18" x14ac:dyDescent="0.25">
      <c r="A3" s="33"/>
      <c r="B3" s="33"/>
      <c r="C3" s="33"/>
      <c r="D3" s="34"/>
      <c r="E3" s="34"/>
      <c r="F3" s="34"/>
    </row>
    <row r="4" spans="1:6" ht="38.25" x14ac:dyDescent="0.25">
      <c r="A4" s="24" t="s">
        <v>7</v>
      </c>
      <c r="B4" s="24" t="s">
        <v>130</v>
      </c>
      <c r="C4" s="24" t="s">
        <v>131</v>
      </c>
      <c r="D4" s="24" t="s">
        <v>132</v>
      </c>
      <c r="E4" s="24" t="s">
        <v>25</v>
      </c>
      <c r="F4" s="24" t="s">
        <v>50</v>
      </c>
    </row>
    <row r="5" spans="1:6" ht="7.5" customHeight="1" x14ac:dyDescent="0.25">
      <c r="A5" s="26">
        <v>1</v>
      </c>
      <c r="B5" s="26">
        <v>2</v>
      </c>
      <c r="C5" s="26">
        <v>4</v>
      </c>
      <c r="D5" s="26">
        <v>5</v>
      </c>
      <c r="E5" s="26" t="s">
        <v>37</v>
      </c>
      <c r="F5" s="26" t="s">
        <v>38</v>
      </c>
    </row>
    <row r="6" spans="1:6" ht="15.75" customHeight="1" x14ac:dyDescent="0.25">
      <c r="A6" s="6" t="s">
        <v>48</v>
      </c>
      <c r="B6" s="38">
        <f>B7</f>
        <v>711790.5</v>
      </c>
      <c r="C6" s="36">
        <f t="shared" ref="C6" si="0">C7</f>
        <v>2050465</v>
      </c>
      <c r="D6" s="37">
        <f>D7</f>
        <v>736764.21</v>
      </c>
      <c r="E6" s="37">
        <f>E7</f>
        <v>103.50857590822018</v>
      </c>
      <c r="F6" s="37">
        <f>F7</f>
        <v>35.931567229872243</v>
      </c>
    </row>
    <row r="7" spans="1:6" x14ac:dyDescent="0.25">
      <c r="A7" s="6" t="s">
        <v>8</v>
      </c>
      <c r="B7" s="38">
        <f>B8</f>
        <v>711790.5</v>
      </c>
      <c r="C7" s="36">
        <f t="shared" ref="C7:F8" si="1">C8</f>
        <v>2050465</v>
      </c>
      <c r="D7" s="38">
        <f t="shared" si="1"/>
        <v>736764.21</v>
      </c>
      <c r="E7" s="37">
        <f>E8</f>
        <v>103.50857590822018</v>
      </c>
      <c r="F7" s="37">
        <f>F8</f>
        <v>35.931567229872243</v>
      </c>
    </row>
    <row r="8" spans="1:6" ht="25.5" x14ac:dyDescent="0.25">
      <c r="A8" s="74" t="s">
        <v>9</v>
      </c>
      <c r="B8" s="63">
        <f>B9</f>
        <v>711790.5</v>
      </c>
      <c r="C8" s="4">
        <f t="shared" si="1"/>
        <v>2050465</v>
      </c>
      <c r="D8" s="63">
        <f>D9</f>
        <v>736764.21</v>
      </c>
      <c r="E8" s="63">
        <f t="shared" si="1"/>
        <v>103.50857590822018</v>
      </c>
      <c r="F8" s="63">
        <f t="shared" si="1"/>
        <v>35.931567229872243</v>
      </c>
    </row>
    <row r="9" spans="1:6" x14ac:dyDescent="0.25">
      <c r="A9" s="15" t="s">
        <v>109</v>
      </c>
      <c r="B9" s="63">
        <v>711790.5</v>
      </c>
      <c r="C9" s="111">
        <f>2040689+9776</f>
        <v>2050465</v>
      </c>
      <c r="D9" s="35">
        <v>736764.21</v>
      </c>
      <c r="E9" s="35">
        <f>D9/B9*100</f>
        <v>103.50857590822018</v>
      </c>
      <c r="F9" s="35">
        <f>D9/C9*100</f>
        <v>35.931567229872243</v>
      </c>
    </row>
    <row r="10" spans="1:6" x14ac:dyDescent="0.25">
      <c r="A10" s="22"/>
      <c r="B10" s="22"/>
      <c r="C10" s="22"/>
      <c r="D10" s="22"/>
      <c r="E10" s="22"/>
      <c r="F10" s="22"/>
    </row>
    <row r="11" spans="1:6" x14ac:dyDescent="0.25">
      <c r="A11" s="22"/>
      <c r="B11" s="22"/>
      <c r="C11" s="22"/>
      <c r="D11" s="22"/>
      <c r="E11" s="22"/>
      <c r="F11" s="22"/>
    </row>
    <row r="12" spans="1:6" x14ac:dyDescent="0.25">
      <c r="A12" s="22"/>
      <c r="B12" s="22"/>
      <c r="C12" s="22"/>
      <c r="D12" s="22"/>
      <c r="E12" s="22"/>
      <c r="F12" s="22"/>
    </row>
  </sheetData>
  <mergeCells count="2">
    <mergeCell ref="A2:F2"/>
    <mergeCell ref="A1:D1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12"/>
  <sheetViews>
    <sheetView topLeftCell="F1"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2:11" ht="15.75" customHeight="1" x14ac:dyDescent="0.25">
      <c r="B2" s="149" t="s">
        <v>11</v>
      </c>
      <c r="C2" s="149"/>
      <c r="D2" s="149"/>
      <c r="E2" s="149"/>
      <c r="F2" s="149"/>
      <c r="G2" s="149"/>
      <c r="H2" s="149"/>
      <c r="I2" s="149"/>
      <c r="J2" s="149"/>
      <c r="K2" s="149"/>
    </row>
    <row r="3" spans="2:11" ht="18" x14ac:dyDescent="0.25">
      <c r="B3" s="33"/>
      <c r="C3" s="33"/>
      <c r="D3" s="33"/>
      <c r="E3" s="33"/>
      <c r="F3" s="33"/>
      <c r="G3" s="33"/>
      <c r="H3" s="33"/>
      <c r="I3" s="34"/>
      <c r="J3" s="34"/>
      <c r="K3" s="34"/>
    </row>
    <row r="4" spans="2:11" ht="18" customHeight="1" x14ac:dyDescent="0.25">
      <c r="B4" s="149" t="s">
        <v>53</v>
      </c>
      <c r="C4" s="149"/>
      <c r="D4" s="149"/>
      <c r="E4" s="149"/>
      <c r="F4" s="149"/>
      <c r="G4" s="149"/>
      <c r="H4" s="149"/>
      <c r="I4" s="149"/>
      <c r="J4" s="149"/>
      <c r="K4" s="149"/>
    </row>
    <row r="5" spans="2:11" ht="15.75" customHeight="1" x14ac:dyDescent="0.25">
      <c r="B5" s="149" t="s">
        <v>42</v>
      </c>
      <c r="C5" s="149"/>
      <c r="D5" s="149"/>
      <c r="E5" s="149"/>
      <c r="F5" s="149"/>
      <c r="G5" s="149"/>
      <c r="H5" s="149"/>
      <c r="I5" s="149"/>
      <c r="J5" s="149"/>
      <c r="K5" s="149"/>
    </row>
    <row r="6" spans="2:11" ht="18" x14ac:dyDescent="0.25">
      <c r="B6" s="33"/>
      <c r="C6" s="33"/>
      <c r="D6" s="33"/>
      <c r="E6" s="33"/>
      <c r="F6" s="33"/>
      <c r="G6" s="33"/>
      <c r="H6" s="33"/>
      <c r="I6" s="34"/>
      <c r="J6" s="34"/>
      <c r="K6" s="34"/>
    </row>
    <row r="7" spans="2:11" ht="25.5" customHeight="1" x14ac:dyDescent="0.25">
      <c r="B7" s="153" t="s">
        <v>7</v>
      </c>
      <c r="C7" s="154"/>
      <c r="D7" s="154"/>
      <c r="E7" s="154"/>
      <c r="F7" s="155"/>
      <c r="G7" s="24" t="s">
        <v>130</v>
      </c>
      <c r="H7" s="24" t="s">
        <v>131</v>
      </c>
      <c r="I7" s="24" t="s">
        <v>132</v>
      </c>
      <c r="J7" s="24" t="s">
        <v>25</v>
      </c>
      <c r="K7" s="24" t="s">
        <v>50</v>
      </c>
    </row>
    <row r="8" spans="2:11" ht="9" customHeight="1" x14ac:dyDescent="0.25">
      <c r="B8" s="153">
        <v>1</v>
      </c>
      <c r="C8" s="154"/>
      <c r="D8" s="154"/>
      <c r="E8" s="154"/>
      <c r="F8" s="155"/>
      <c r="G8" s="27">
        <v>2</v>
      </c>
      <c r="H8" s="27">
        <v>4</v>
      </c>
      <c r="I8" s="27">
        <v>5</v>
      </c>
      <c r="J8" s="27" t="s">
        <v>37</v>
      </c>
      <c r="K8" s="27" t="s">
        <v>38</v>
      </c>
    </row>
    <row r="10" spans="2:11" x14ac:dyDescent="0.25"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2:11" x14ac:dyDescent="0.25"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2:11" x14ac:dyDescent="0.25">
      <c r="B12" s="22"/>
      <c r="C12" s="22"/>
      <c r="D12" s="22"/>
      <c r="E12" s="22"/>
      <c r="F12" s="22"/>
      <c r="G12" s="22"/>
      <c r="H12" s="22"/>
      <c r="I12" s="22"/>
      <c r="J12" s="22"/>
      <c r="K12" s="22"/>
    </row>
  </sheetData>
  <mergeCells count="5">
    <mergeCell ref="B7:F7"/>
    <mergeCell ref="B8:F8"/>
    <mergeCell ref="B2:K2"/>
    <mergeCell ref="B4:K4"/>
    <mergeCell ref="B5:K5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G28"/>
  <sheetViews>
    <sheetView workbookViewId="0">
      <selection activeCell="D16" sqref="D16"/>
    </sheetView>
  </sheetViews>
  <sheetFormatPr defaultRowHeight="15" x14ac:dyDescent="0.25"/>
  <cols>
    <col min="2" max="2" width="37.7109375" customWidth="1"/>
    <col min="3" max="5" width="25.28515625" customWidth="1"/>
    <col min="6" max="7" width="15.7109375" customWidth="1"/>
  </cols>
  <sheetData>
    <row r="1" spans="2:7" ht="18" x14ac:dyDescent="0.25">
      <c r="B1" s="2"/>
      <c r="C1" s="2"/>
      <c r="D1" s="2"/>
      <c r="E1" s="3"/>
      <c r="F1" s="3"/>
      <c r="G1" s="3"/>
    </row>
    <row r="2" spans="2:7" ht="15.75" customHeight="1" x14ac:dyDescent="0.25">
      <c r="B2" s="149" t="s">
        <v>43</v>
      </c>
      <c r="C2" s="149"/>
      <c r="D2" s="149"/>
      <c r="E2" s="149"/>
      <c r="F2" s="149"/>
      <c r="G2" s="149"/>
    </row>
    <row r="3" spans="2:7" ht="18" x14ac:dyDescent="0.25">
      <c r="B3" s="33"/>
      <c r="C3" s="33"/>
      <c r="D3" s="33"/>
      <c r="E3" s="34"/>
      <c r="F3" s="34"/>
      <c r="G3" s="34"/>
    </row>
    <row r="4" spans="2:7" ht="38.25" x14ac:dyDescent="0.25">
      <c r="B4" s="24" t="s">
        <v>7</v>
      </c>
      <c r="C4" s="24" t="s">
        <v>130</v>
      </c>
      <c r="D4" s="24" t="s">
        <v>131</v>
      </c>
      <c r="E4" s="24" t="s">
        <v>132</v>
      </c>
      <c r="F4" s="24" t="s">
        <v>25</v>
      </c>
      <c r="G4" s="24" t="s">
        <v>50</v>
      </c>
    </row>
    <row r="5" spans="2:7" x14ac:dyDescent="0.25">
      <c r="B5" s="24">
        <v>1</v>
      </c>
      <c r="C5" s="24">
        <v>2</v>
      </c>
      <c r="D5" s="24">
        <v>4</v>
      </c>
      <c r="E5" s="24">
        <v>5</v>
      </c>
      <c r="F5" s="24" t="s">
        <v>37</v>
      </c>
      <c r="G5" s="24" t="s">
        <v>38</v>
      </c>
    </row>
    <row r="6" spans="2:7" x14ac:dyDescent="0.25">
      <c r="B6" s="6" t="s">
        <v>45</v>
      </c>
      <c r="C6" s="4"/>
      <c r="D6" s="5"/>
      <c r="E6" s="21"/>
      <c r="F6" s="21"/>
      <c r="G6" s="21"/>
    </row>
    <row r="7" spans="2:7" x14ac:dyDescent="0.25">
      <c r="B7" s="6" t="s">
        <v>17</v>
      </c>
      <c r="C7" s="4"/>
      <c r="D7" s="4"/>
      <c r="E7" s="21"/>
      <c r="F7" s="21"/>
      <c r="G7" s="21"/>
    </row>
    <row r="8" spans="2:7" x14ac:dyDescent="0.25">
      <c r="B8" s="13" t="s">
        <v>18</v>
      </c>
      <c r="C8" s="4"/>
      <c r="D8" s="4"/>
      <c r="E8" s="21"/>
      <c r="F8" s="21"/>
      <c r="G8" s="21"/>
    </row>
    <row r="9" spans="2:7" x14ac:dyDescent="0.25">
      <c r="B9" s="14" t="s">
        <v>19</v>
      </c>
      <c r="C9" s="4"/>
      <c r="D9" s="4"/>
      <c r="E9" s="21"/>
      <c r="F9" s="21"/>
      <c r="G9" s="21"/>
    </row>
    <row r="10" spans="2:7" x14ac:dyDescent="0.25">
      <c r="B10" s="14" t="s">
        <v>20</v>
      </c>
      <c r="C10" s="4"/>
      <c r="D10" s="4"/>
      <c r="E10" s="21"/>
      <c r="F10" s="21"/>
      <c r="G10" s="21"/>
    </row>
    <row r="11" spans="2:7" x14ac:dyDescent="0.25">
      <c r="B11" s="6" t="s">
        <v>21</v>
      </c>
      <c r="C11" s="4"/>
      <c r="D11" s="5"/>
      <c r="E11" s="21"/>
      <c r="F11" s="21"/>
      <c r="G11" s="21"/>
    </row>
    <row r="12" spans="2:7" x14ac:dyDescent="0.25">
      <c r="B12" s="15" t="s">
        <v>22</v>
      </c>
      <c r="C12" s="4"/>
      <c r="D12" s="5"/>
      <c r="E12" s="21"/>
      <c r="F12" s="21"/>
      <c r="G12" s="21"/>
    </row>
    <row r="13" spans="2:7" x14ac:dyDescent="0.25">
      <c r="B13" s="6" t="s">
        <v>23</v>
      </c>
      <c r="C13" s="4"/>
      <c r="D13" s="5"/>
      <c r="E13" s="21"/>
      <c r="F13" s="21"/>
      <c r="G13" s="21"/>
    </row>
    <row r="14" spans="2:7" x14ac:dyDescent="0.25">
      <c r="B14" s="15" t="s">
        <v>24</v>
      </c>
      <c r="C14" s="4"/>
      <c r="D14" s="5"/>
      <c r="E14" s="21"/>
      <c r="F14" s="21"/>
      <c r="G14" s="21"/>
    </row>
    <row r="15" spans="2:7" x14ac:dyDescent="0.25">
      <c r="B15" s="10" t="s">
        <v>14</v>
      </c>
      <c r="C15" s="4"/>
      <c r="D15" s="5"/>
      <c r="E15" s="21"/>
      <c r="F15" s="21"/>
      <c r="G15" s="21"/>
    </row>
    <row r="16" spans="2:7" x14ac:dyDescent="0.25">
      <c r="B16" s="15"/>
      <c r="C16" s="4"/>
      <c r="D16" s="5"/>
      <c r="E16" s="21"/>
      <c r="F16" s="21"/>
      <c r="G16" s="21"/>
    </row>
    <row r="17" spans="2:7" ht="15.75" customHeight="1" x14ac:dyDescent="0.25">
      <c r="B17" s="6" t="s">
        <v>46</v>
      </c>
      <c r="C17" s="4"/>
      <c r="D17" s="5"/>
      <c r="E17" s="21"/>
      <c r="F17" s="21"/>
      <c r="G17" s="21"/>
    </row>
    <row r="18" spans="2:7" ht="15.75" customHeight="1" x14ac:dyDescent="0.25">
      <c r="B18" s="6" t="s">
        <v>17</v>
      </c>
      <c r="C18" s="4"/>
      <c r="D18" s="4"/>
      <c r="E18" s="21"/>
      <c r="F18" s="21"/>
      <c r="G18" s="21"/>
    </row>
    <row r="19" spans="2:7" x14ac:dyDescent="0.25">
      <c r="B19" s="13" t="s">
        <v>18</v>
      </c>
      <c r="C19" s="4"/>
      <c r="D19" s="4"/>
      <c r="E19" s="21"/>
      <c r="F19" s="21"/>
      <c r="G19" s="21"/>
    </row>
    <row r="20" spans="2:7" x14ac:dyDescent="0.25">
      <c r="B20" s="14" t="s">
        <v>19</v>
      </c>
      <c r="C20" s="4"/>
      <c r="D20" s="4"/>
      <c r="E20" s="21"/>
      <c r="F20" s="21"/>
      <c r="G20" s="21"/>
    </row>
    <row r="21" spans="2:7" x14ac:dyDescent="0.25">
      <c r="B21" s="14" t="s">
        <v>20</v>
      </c>
      <c r="C21" s="4"/>
      <c r="D21" s="4"/>
      <c r="E21" s="21"/>
      <c r="F21" s="21"/>
      <c r="G21" s="21"/>
    </row>
    <row r="22" spans="2:7" x14ac:dyDescent="0.25">
      <c r="B22" s="6" t="s">
        <v>21</v>
      </c>
      <c r="C22" s="4"/>
      <c r="D22" s="5"/>
      <c r="E22" s="21"/>
      <c r="F22" s="21"/>
      <c r="G22" s="21"/>
    </row>
    <row r="23" spans="2:7" x14ac:dyDescent="0.25">
      <c r="B23" s="15" t="s">
        <v>22</v>
      </c>
      <c r="C23" s="4"/>
      <c r="D23" s="5"/>
      <c r="E23" s="21"/>
      <c r="F23" s="21"/>
      <c r="G23" s="21"/>
    </row>
    <row r="24" spans="2:7" x14ac:dyDescent="0.25">
      <c r="B24" s="6" t="s">
        <v>23</v>
      </c>
      <c r="C24" s="4"/>
      <c r="D24" s="5"/>
      <c r="E24" s="21"/>
      <c r="F24" s="21"/>
      <c r="G24" s="21"/>
    </row>
    <row r="25" spans="2:7" x14ac:dyDescent="0.25">
      <c r="B25" s="15" t="s">
        <v>24</v>
      </c>
      <c r="C25" s="4"/>
      <c r="D25" s="5"/>
      <c r="E25" s="21"/>
      <c r="F25" s="21"/>
      <c r="G25" s="21"/>
    </row>
    <row r="26" spans="2:7" x14ac:dyDescent="0.25">
      <c r="B26" s="10" t="s">
        <v>14</v>
      </c>
      <c r="C26" s="4"/>
      <c r="D26" s="5"/>
      <c r="E26" s="21"/>
      <c r="F26" s="21"/>
      <c r="G26" s="21"/>
    </row>
    <row r="28" spans="2:7" x14ac:dyDescent="0.25">
      <c r="B28" s="29"/>
      <c r="C28" s="29"/>
      <c r="D28" s="29"/>
      <c r="E28" s="29"/>
      <c r="F28" s="29"/>
      <c r="G28" s="29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3"/>
  <sheetViews>
    <sheetView topLeftCell="A5" zoomScaleNormal="100" workbookViewId="0">
      <selection activeCell="F34" sqref="F3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6.85546875" customWidth="1"/>
    <col min="4" max="4" width="39" customWidth="1"/>
    <col min="5" max="6" width="24.28515625" customWidth="1"/>
    <col min="7" max="7" width="15.7109375" customWidth="1"/>
    <col min="8" max="8" width="24.28515625" customWidth="1"/>
  </cols>
  <sheetData>
    <row r="1" spans="1:8" ht="18" x14ac:dyDescent="0.25">
      <c r="A1" s="123" t="s">
        <v>65</v>
      </c>
      <c r="B1" s="123"/>
      <c r="C1" s="123"/>
      <c r="D1" s="123"/>
      <c r="E1" s="2"/>
      <c r="F1" s="2"/>
      <c r="G1" s="3"/>
      <c r="H1" s="3"/>
    </row>
    <row r="2" spans="1:8" ht="18" customHeight="1" x14ac:dyDescent="0.25">
      <c r="A2" s="149" t="s">
        <v>10</v>
      </c>
      <c r="B2" s="149"/>
      <c r="C2" s="149"/>
      <c r="D2" s="149"/>
      <c r="E2" s="149"/>
      <c r="F2" s="149"/>
      <c r="G2" s="149"/>
      <c r="H2" s="17"/>
    </row>
    <row r="3" spans="1:8" ht="12" customHeight="1" x14ac:dyDescent="0.25">
      <c r="A3" s="33"/>
      <c r="B3" s="33"/>
      <c r="C3" s="33"/>
      <c r="D3" s="33"/>
      <c r="E3" s="33"/>
      <c r="F3" s="33"/>
      <c r="G3" s="34"/>
      <c r="H3" s="3"/>
    </row>
    <row r="4" spans="1:8" ht="15.75" x14ac:dyDescent="0.25">
      <c r="A4" s="164" t="s">
        <v>55</v>
      </c>
      <c r="B4" s="164"/>
      <c r="C4" s="164"/>
      <c r="D4" s="164"/>
      <c r="E4" s="164"/>
      <c r="F4" s="164"/>
      <c r="G4" s="164"/>
    </row>
    <row r="5" spans="1:8" ht="18" x14ac:dyDescent="0.25">
      <c r="A5" s="33"/>
      <c r="B5" s="33"/>
      <c r="C5" s="33"/>
      <c r="D5" s="33"/>
      <c r="E5" s="33"/>
      <c r="F5" s="33"/>
      <c r="G5" s="34"/>
    </row>
    <row r="6" spans="1:8" ht="25.5" x14ac:dyDescent="0.25">
      <c r="A6" s="153" t="s">
        <v>7</v>
      </c>
      <c r="B6" s="154"/>
      <c r="C6" s="154"/>
      <c r="D6" s="155"/>
      <c r="E6" s="24" t="s">
        <v>131</v>
      </c>
      <c r="F6" s="24" t="s">
        <v>133</v>
      </c>
      <c r="G6" s="24" t="s">
        <v>50</v>
      </c>
    </row>
    <row r="7" spans="1:8" s="28" customFormat="1" ht="11.25" x14ac:dyDescent="0.2">
      <c r="A7" s="150">
        <v>1</v>
      </c>
      <c r="B7" s="151"/>
      <c r="C7" s="151"/>
      <c r="D7" s="152"/>
      <c r="E7" s="26">
        <v>3</v>
      </c>
      <c r="F7" s="26">
        <v>4</v>
      </c>
      <c r="G7" s="26" t="s">
        <v>44</v>
      </c>
    </row>
    <row r="8" spans="1:8" ht="30" customHeight="1" x14ac:dyDescent="0.25">
      <c r="A8" s="171" t="s">
        <v>129</v>
      </c>
      <c r="B8" s="172"/>
      <c r="C8" s="173"/>
      <c r="D8" s="42" t="s">
        <v>65</v>
      </c>
      <c r="E8" s="48">
        <f>E9+E10</f>
        <v>2050465</v>
      </c>
      <c r="F8" s="110">
        <f>F9+F10</f>
        <v>736864.21</v>
      </c>
      <c r="G8" s="93">
        <f>F8/E8*100</f>
        <v>35.936444172419421</v>
      </c>
      <c r="H8" s="102"/>
    </row>
    <row r="9" spans="1:8" ht="24.95" customHeight="1" x14ac:dyDescent="0.25">
      <c r="A9" s="165">
        <v>11</v>
      </c>
      <c r="B9" s="166"/>
      <c r="C9" s="167"/>
      <c r="D9" s="44" t="s">
        <v>66</v>
      </c>
      <c r="E9" s="43">
        <f>E14</f>
        <v>2040689</v>
      </c>
      <c r="F9" s="110">
        <f t="shared" ref="F9" si="0">F14+F52</f>
        <v>736864.21</v>
      </c>
      <c r="G9" s="38">
        <f t="shared" ref="G9:G50" si="1">F9/E9*100</f>
        <v>36.108599105498193</v>
      </c>
    </row>
    <row r="10" spans="1:8" ht="24.95" customHeight="1" x14ac:dyDescent="0.25">
      <c r="A10" s="165">
        <v>31</v>
      </c>
      <c r="B10" s="174"/>
      <c r="C10" s="175"/>
      <c r="D10" s="45" t="s">
        <v>100</v>
      </c>
      <c r="E10" s="43">
        <f>E48</f>
        <v>9776</v>
      </c>
      <c r="F10" s="110">
        <f t="shared" ref="F10" si="2">F48</f>
        <v>0</v>
      </c>
      <c r="G10" s="38">
        <f t="shared" si="1"/>
        <v>0</v>
      </c>
    </row>
    <row r="11" spans="1:8" ht="24.95" customHeight="1" x14ac:dyDescent="0.25">
      <c r="A11" s="100"/>
      <c r="B11" s="108"/>
      <c r="C11" s="109">
        <v>32</v>
      </c>
      <c r="D11" s="45" t="s">
        <v>128</v>
      </c>
      <c r="E11" s="43">
        <f>E12</f>
        <v>2050465</v>
      </c>
      <c r="F11" s="110">
        <f>F12</f>
        <v>736864.21</v>
      </c>
      <c r="G11" s="38">
        <f t="shared" si="1"/>
        <v>35.936444172419421</v>
      </c>
    </row>
    <row r="12" spans="1:8" ht="24.95" customHeight="1" x14ac:dyDescent="0.25">
      <c r="A12" s="176">
        <v>3221</v>
      </c>
      <c r="B12" s="177"/>
      <c r="C12" s="178"/>
      <c r="D12" s="42" t="s">
        <v>67</v>
      </c>
      <c r="E12" s="48">
        <f>E13+E51</f>
        <v>2050465</v>
      </c>
      <c r="F12" s="110">
        <f>F13+F51</f>
        <v>736864.21</v>
      </c>
      <c r="G12" s="93">
        <f t="shared" si="1"/>
        <v>35.936444172419421</v>
      </c>
    </row>
    <row r="13" spans="1:8" ht="24.95" customHeight="1" x14ac:dyDescent="0.25">
      <c r="A13" s="165" t="s">
        <v>68</v>
      </c>
      <c r="B13" s="166"/>
      <c r="C13" s="167"/>
      <c r="D13" s="42" t="s">
        <v>69</v>
      </c>
      <c r="E13" s="48">
        <f>E15+E20+E43+E45+E46+E48</f>
        <v>2046465</v>
      </c>
      <c r="F13" s="90">
        <f t="shared" ref="F13" si="3">F14+F48</f>
        <v>736864.21</v>
      </c>
      <c r="G13" s="93">
        <f t="shared" si="1"/>
        <v>36.006685186406798</v>
      </c>
    </row>
    <row r="14" spans="1:8" ht="20.100000000000001" customHeight="1" x14ac:dyDescent="0.25">
      <c r="A14" s="168">
        <v>11</v>
      </c>
      <c r="B14" s="169"/>
      <c r="C14" s="170"/>
      <c r="D14" s="30" t="s">
        <v>66</v>
      </c>
      <c r="E14" s="49">
        <f>E15+E20+E43+E45+E46+E51</f>
        <v>2040689</v>
      </c>
      <c r="F14" s="91">
        <f>F15+F20+F43+F45+F46</f>
        <v>736864.21</v>
      </c>
      <c r="G14" s="94">
        <f t="shared" si="1"/>
        <v>36.108599105498193</v>
      </c>
    </row>
    <row r="15" spans="1:8" ht="20.100000000000001" customHeight="1" x14ac:dyDescent="0.25">
      <c r="A15" s="161">
        <v>31</v>
      </c>
      <c r="B15" s="162"/>
      <c r="C15" s="163"/>
      <c r="D15" s="46" t="s">
        <v>5</v>
      </c>
      <c r="E15" s="49">
        <v>1251814</v>
      </c>
      <c r="F15" s="91">
        <f>F16+F18+F19+F17</f>
        <v>468650.67</v>
      </c>
      <c r="G15" s="94">
        <f t="shared" si="1"/>
        <v>37.437723974967525</v>
      </c>
      <c r="H15" s="101"/>
    </row>
    <row r="16" spans="1:8" ht="20.100000000000001" customHeight="1" x14ac:dyDescent="0.25">
      <c r="A16" s="158">
        <v>3111</v>
      </c>
      <c r="B16" s="159"/>
      <c r="C16" s="160"/>
      <c r="D16" s="46" t="s">
        <v>34</v>
      </c>
      <c r="E16" s="50"/>
      <c r="F16" s="115">
        <f>391270.62</f>
        <v>391270.62</v>
      </c>
      <c r="G16" s="95"/>
    </row>
    <row r="17" spans="1:7" ht="20.100000000000001" customHeight="1" x14ac:dyDescent="0.25">
      <c r="A17" s="39"/>
      <c r="B17" s="40"/>
      <c r="C17" s="41">
        <v>3113</v>
      </c>
      <c r="D17" s="46" t="s">
        <v>134</v>
      </c>
      <c r="E17" s="50"/>
      <c r="F17" s="115">
        <v>331.5</v>
      </c>
      <c r="G17" s="95"/>
    </row>
    <row r="18" spans="1:7" ht="20.100000000000001" customHeight="1" x14ac:dyDescent="0.25">
      <c r="A18" s="158">
        <v>3121</v>
      </c>
      <c r="B18" s="159"/>
      <c r="C18" s="160"/>
      <c r="D18" s="46" t="s">
        <v>70</v>
      </c>
      <c r="E18" s="50"/>
      <c r="F18" s="92">
        <v>13785.32</v>
      </c>
      <c r="G18" s="95"/>
    </row>
    <row r="19" spans="1:7" ht="20.100000000000001" customHeight="1" x14ac:dyDescent="0.25">
      <c r="A19" s="158">
        <v>3132</v>
      </c>
      <c r="B19" s="159"/>
      <c r="C19" s="160"/>
      <c r="D19" s="46" t="s">
        <v>71</v>
      </c>
      <c r="E19" s="50"/>
      <c r="F19" s="92">
        <v>63263.23</v>
      </c>
      <c r="G19" s="95"/>
    </row>
    <row r="20" spans="1:7" ht="20.100000000000001" customHeight="1" x14ac:dyDescent="0.25">
      <c r="A20" s="161">
        <v>32</v>
      </c>
      <c r="B20" s="162"/>
      <c r="C20" s="163"/>
      <c r="D20" s="46" t="s">
        <v>12</v>
      </c>
      <c r="E20" s="49">
        <v>772080</v>
      </c>
      <c r="F20" s="91">
        <f>SUM(F21:F42)</f>
        <v>266521.57</v>
      </c>
      <c r="G20" s="94">
        <f t="shared" si="1"/>
        <v>34.519942233965395</v>
      </c>
    </row>
    <row r="21" spans="1:7" ht="20.100000000000001" customHeight="1" x14ac:dyDescent="0.25">
      <c r="A21" s="158">
        <v>3211</v>
      </c>
      <c r="B21" s="159"/>
      <c r="C21" s="160"/>
      <c r="D21" s="46" t="s">
        <v>36</v>
      </c>
      <c r="E21" s="50"/>
      <c r="F21" s="92">
        <v>15675.5</v>
      </c>
      <c r="G21" s="95"/>
    </row>
    <row r="22" spans="1:7" ht="25.5" x14ac:dyDescent="0.25">
      <c r="A22" s="158">
        <v>3212</v>
      </c>
      <c r="B22" s="159"/>
      <c r="C22" s="160"/>
      <c r="D22" s="46" t="s">
        <v>72</v>
      </c>
      <c r="E22" s="50"/>
      <c r="F22" s="92">
        <v>6413.34</v>
      </c>
      <c r="G22" s="95"/>
    </row>
    <row r="23" spans="1:7" ht="20.100000000000001" customHeight="1" x14ac:dyDescent="0.25">
      <c r="A23" s="158">
        <v>3213</v>
      </c>
      <c r="B23" s="159"/>
      <c r="C23" s="160"/>
      <c r="D23" s="46" t="s">
        <v>73</v>
      </c>
      <c r="E23" s="50"/>
      <c r="F23" s="92">
        <v>5362.54</v>
      </c>
      <c r="G23" s="95"/>
    </row>
    <row r="24" spans="1:7" ht="20.100000000000001" customHeight="1" x14ac:dyDescent="0.25">
      <c r="A24" s="158">
        <v>3221</v>
      </c>
      <c r="B24" s="159"/>
      <c r="C24" s="160"/>
      <c r="D24" s="46" t="s">
        <v>74</v>
      </c>
      <c r="E24" s="50"/>
      <c r="F24" s="92">
        <v>1177.95</v>
      </c>
      <c r="G24" s="95"/>
    </row>
    <row r="25" spans="1:7" ht="20.100000000000001" customHeight="1" x14ac:dyDescent="0.25">
      <c r="A25" s="158">
        <v>3223</v>
      </c>
      <c r="B25" s="159"/>
      <c r="C25" s="160"/>
      <c r="D25" s="46" t="s">
        <v>75</v>
      </c>
      <c r="E25" s="50"/>
      <c r="F25" s="92">
        <v>350.53</v>
      </c>
      <c r="G25" s="95"/>
    </row>
    <row r="26" spans="1:7" ht="25.5" x14ac:dyDescent="0.25">
      <c r="A26" s="158">
        <v>3224</v>
      </c>
      <c r="B26" s="159"/>
      <c r="C26" s="160"/>
      <c r="D26" s="46" t="s">
        <v>76</v>
      </c>
      <c r="E26" s="50"/>
      <c r="F26" s="92">
        <v>0</v>
      </c>
      <c r="G26" s="95"/>
    </row>
    <row r="27" spans="1:7" ht="20.100000000000001" customHeight="1" x14ac:dyDescent="0.25">
      <c r="A27" s="39"/>
      <c r="B27" s="40"/>
      <c r="C27" s="41">
        <v>3225</v>
      </c>
      <c r="D27" s="46" t="s">
        <v>124</v>
      </c>
      <c r="E27" s="50"/>
      <c r="F27" s="92">
        <v>0</v>
      </c>
      <c r="G27" s="95"/>
    </row>
    <row r="28" spans="1:7" ht="20.100000000000001" customHeight="1" x14ac:dyDescent="0.25">
      <c r="A28" s="158">
        <v>3231</v>
      </c>
      <c r="B28" s="159"/>
      <c r="C28" s="160"/>
      <c r="D28" s="46" t="s">
        <v>77</v>
      </c>
      <c r="E28" s="50"/>
      <c r="F28" s="92">
        <v>2619.6799999999998</v>
      </c>
      <c r="G28" s="95"/>
    </row>
    <row r="29" spans="1:7" ht="20.100000000000001" customHeight="1" x14ac:dyDescent="0.25">
      <c r="A29" s="158">
        <v>3232</v>
      </c>
      <c r="B29" s="159"/>
      <c r="C29" s="160"/>
      <c r="D29" s="46" t="s">
        <v>78</v>
      </c>
      <c r="E29" s="50"/>
      <c r="F29" s="92">
        <v>200.75</v>
      </c>
      <c r="G29" s="95"/>
    </row>
    <row r="30" spans="1:7" ht="20.100000000000001" customHeight="1" x14ac:dyDescent="0.25">
      <c r="A30" s="158">
        <v>3233</v>
      </c>
      <c r="B30" s="159"/>
      <c r="C30" s="160"/>
      <c r="D30" s="46" t="s">
        <v>79</v>
      </c>
      <c r="E30" s="50"/>
      <c r="F30" s="92">
        <v>0</v>
      </c>
      <c r="G30" s="95"/>
    </row>
    <row r="31" spans="1:7" ht="20.100000000000001" customHeight="1" x14ac:dyDescent="0.25">
      <c r="A31" s="158">
        <v>3235</v>
      </c>
      <c r="B31" s="159"/>
      <c r="C31" s="160"/>
      <c r="D31" s="46" t="s">
        <v>80</v>
      </c>
      <c r="E31" s="50"/>
      <c r="F31" s="92">
        <v>6444.88</v>
      </c>
      <c r="G31" s="95"/>
    </row>
    <row r="32" spans="1:7" ht="20.100000000000001" customHeight="1" x14ac:dyDescent="0.25">
      <c r="A32" s="158">
        <v>3236</v>
      </c>
      <c r="B32" s="159"/>
      <c r="C32" s="160"/>
      <c r="D32" s="46" t="s">
        <v>81</v>
      </c>
      <c r="E32" s="50"/>
      <c r="F32" s="92">
        <v>0</v>
      </c>
      <c r="G32" s="95"/>
    </row>
    <row r="33" spans="1:7" ht="20.100000000000001" customHeight="1" x14ac:dyDescent="0.25">
      <c r="A33" s="39"/>
      <c r="B33" s="40"/>
      <c r="C33" s="41">
        <v>3237</v>
      </c>
      <c r="D33" s="46" t="s">
        <v>82</v>
      </c>
      <c r="E33" s="50"/>
      <c r="F33" s="92">
        <v>179230.45</v>
      </c>
      <c r="G33" s="95"/>
    </row>
    <row r="34" spans="1:7" ht="20.100000000000001" customHeight="1" x14ac:dyDescent="0.25">
      <c r="A34" s="158">
        <v>3238</v>
      </c>
      <c r="B34" s="159"/>
      <c r="C34" s="160"/>
      <c r="D34" s="46" t="s">
        <v>83</v>
      </c>
      <c r="E34" s="50"/>
      <c r="F34" s="92">
        <v>7637.91</v>
      </c>
      <c r="G34" s="95"/>
    </row>
    <row r="35" spans="1:7" ht="20.100000000000001" customHeight="1" x14ac:dyDescent="0.25">
      <c r="A35" s="158">
        <v>3239</v>
      </c>
      <c r="B35" s="159"/>
      <c r="C35" s="160"/>
      <c r="D35" s="46" t="s">
        <v>84</v>
      </c>
      <c r="E35" s="50"/>
      <c r="F35" s="92">
        <v>1962.36</v>
      </c>
      <c r="G35" s="95"/>
    </row>
    <row r="36" spans="1:7" ht="25.5" x14ac:dyDescent="0.25">
      <c r="A36" s="158">
        <v>3241</v>
      </c>
      <c r="B36" s="159"/>
      <c r="C36" s="160"/>
      <c r="D36" s="46" t="s">
        <v>85</v>
      </c>
      <c r="E36" s="50"/>
      <c r="F36" s="92">
        <v>10524.29</v>
      </c>
      <c r="G36" s="95"/>
    </row>
    <row r="37" spans="1:7" ht="25.5" x14ac:dyDescent="0.25">
      <c r="A37" s="158">
        <v>3291</v>
      </c>
      <c r="B37" s="159"/>
      <c r="C37" s="160"/>
      <c r="D37" s="46" t="s">
        <v>86</v>
      </c>
      <c r="E37" s="50"/>
      <c r="F37" s="92">
        <v>6083.66</v>
      </c>
      <c r="G37" s="95"/>
    </row>
    <row r="38" spans="1:7" ht="20.100000000000001" customHeight="1" x14ac:dyDescent="0.25">
      <c r="A38" s="158">
        <v>3292</v>
      </c>
      <c r="B38" s="159"/>
      <c r="C38" s="160"/>
      <c r="D38" s="46" t="s">
        <v>87</v>
      </c>
      <c r="E38" s="50"/>
      <c r="F38" s="92">
        <v>0</v>
      </c>
      <c r="G38" s="95"/>
    </row>
    <row r="39" spans="1:7" ht="20.100000000000001" customHeight="1" x14ac:dyDescent="0.25">
      <c r="A39" s="158">
        <v>3293</v>
      </c>
      <c r="B39" s="159"/>
      <c r="C39" s="160"/>
      <c r="D39" s="46" t="s">
        <v>88</v>
      </c>
      <c r="E39" s="50"/>
      <c r="F39" s="92">
        <v>643.95000000000005</v>
      </c>
      <c r="G39" s="95"/>
    </row>
    <row r="40" spans="1:7" ht="20.100000000000001" customHeight="1" x14ac:dyDescent="0.25">
      <c r="A40" s="158">
        <v>3294</v>
      </c>
      <c r="B40" s="159"/>
      <c r="C40" s="160"/>
      <c r="D40" s="46" t="s">
        <v>89</v>
      </c>
      <c r="E40" s="50"/>
      <c r="F40" s="92">
        <v>20146.21</v>
      </c>
      <c r="G40" s="95"/>
    </row>
    <row r="41" spans="1:7" ht="20.100000000000001" customHeight="1" x14ac:dyDescent="0.25">
      <c r="A41" s="158">
        <v>3295</v>
      </c>
      <c r="B41" s="159"/>
      <c r="C41" s="160"/>
      <c r="D41" s="46" t="s">
        <v>90</v>
      </c>
      <c r="E41" s="50"/>
      <c r="F41" s="92">
        <v>1371.44</v>
      </c>
      <c r="G41" s="95"/>
    </row>
    <row r="42" spans="1:7" ht="20.100000000000001" customHeight="1" x14ac:dyDescent="0.25">
      <c r="A42" s="158">
        <v>3299</v>
      </c>
      <c r="B42" s="159"/>
      <c r="C42" s="160"/>
      <c r="D42" s="46" t="s">
        <v>91</v>
      </c>
      <c r="E42" s="50"/>
      <c r="F42" s="92">
        <v>676.13</v>
      </c>
      <c r="G42" s="95"/>
    </row>
    <row r="43" spans="1:7" ht="20.100000000000001" customHeight="1" x14ac:dyDescent="0.25">
      <c r="A43" s="161">
        <v>34</v>
      </c>
      <c r="B43" s="162"/>
      <c r="C43" s="163"/>
      <c r="D43" s="46" t="s">
        <v>92</v>
      </c>
      <c r="E43" s="49">
        <v>65</v>
      </c>
      <c r="F43" s="91">
        <f>F44</f>
        <v>1.97</v>
      </c>
      <c r="G43" s="94">
        <f t="shared" si="1"/>
        <v>3.0307692307692307</v>
      </c>
    </row>
    <row r="44" spans="1:7" ht="20.100000000000001" customHeight="1" x14ac:dyDescent="0.25">
      <c r="A44" s="158">
        <v>3433</v>
      </c>
      <c r="B44" s="159"/>
      <c r="C44" s="160"/>
      <c r="D44" s="46" t="s">
        <v>93</v>
      </c>
      <c r="E44" s="50"/>
      <c r="F44" s="92">
        <v>1.97</v>
      </c>
      <c r="G44" s="95"/>
    </row>
    <row r="45" spans="1:7" ht="20.100000000000001" customHeight="1" x14ac:dyDescent="0.25">
      <c r="A45" s="161">
        <v>38</v>
      </c>
      <c r="B45" s="162"/>
      <c r="C45" s="163"/>
      <c r="D45" s="46" t="s">
        <v>94</v>
      </c>
      <c r="E45" s="49">
        <v>265</v>
      </c>
      <c r="F45" s="91">
        <v>0</v>
      </c>
      <c r="G45" s="96">
        <f t="shared" si="1"/>
        <v>0</v>
      </c>
    </row>
    <row r="46" spans="1:7" ht="25.5" x14ac:dyDescent="0.25">
      <c r="A46" s="161">
        <v>42</v>
      </c>
      <c r="B46" s="162"/>
      <c r="C46" s="163"/>
      <c r="D46" s="46" t="s">
        <v>95</v>
      </c>
      <c r="E46" s="49">
        <v>12465</v>
      </c>
      <c r="F46" s="91">
        <f>F47</f>
        <v>1690</v>
      </c>
      <c r="G46" s="94">
        <f t="shared" si="1"/>
        <v>13.557962294424389</v>
      </c>
    </row>
    <row r="47" spans="1:7" ht="20.100000000000001" customHeight="1" x14ac:dyDescent="0.25">
      <c r="A47" s="97"/>
      <c r="B47" s="98"/>
      <c r="C47" s="99">
        <v>4223</v>
      </c>
      <c r="D47" s="46" t="s">
        <v>125</v>
      </c>
      <c r="E47" s="49"/>
      <c r="F47" s="91">
        <v>1690</v>
      </c>
      <c r="G47" s="96"/>
    </row>
    <row r="48" spans="1:7" ht="20.100000000000001" customHeight="1" x14ac:dyDescent="0.25">
      <c r="A48" s="168">
        <v>31</v>
      </c>
      <c r="B48" s="169"/>
      <c r="C48" s="170"/>
      <c r="D48" s="46" t="s">
        <v>96</v>
      </c>
      <c r="E48" s="49">
        <f>E49+E50</f>
        <v>9776</v>
      </c>
      <c r="F48" s="91">
        <f>F49+F50</f>
        <v>0</v>
      </c>
      <c r="G48" s="96">
        <f t="shared" si="1"/>
        <v>0</v>
      </c>
    </row>
    <row r="49" spans="1:7" ht="20.100000000000001" customHeight="1" x14ac:dyDescent="0.25">
      <c r="A49" s="161">
        <v>32</v>
      </c>
      <c r="B49" s="162"/>
      <c r="C49" s="163"/>
      <c r="D49" s="46" t="s">
        <v>12</v>
      </c>
      <c r="E49" s="49">
        <v>8856</v>
      </c>
      <c r="F49" s="91">
        <v>0</v>
      </c>
      <c r="G49" s="96">
        <f t="shared" si="1"/>
        <v>0</v>
      </c>
    </row>
    <row r="50" spans="1:7" ht="25.5" x14ac:dyDescent="0.25">
      <c r="A50" s="161">
        <v>42</v>
      </c>
      <c r="B50" s="162"/>
      <c r="C50" s="163"/>
      <c r="D50" s="46" t="s">
        <v>95</v>
      </c>
      <c r="E50" s="49">
        <v>920</v>
      </c>
      <c r="F50" s="91">
        <v>0</v>
      </c>
      <c r="G50" s="96">
        <f t="shared" si="1"/>
        <v>0</v>
      </c>
    </row>
    <row r="51" spans="1:7" ht="24.95" customHeight="1" x14ac:dyDescent="0.25">
      <c r="A51" s="165" t="s">
        <v>97</v>
      </c>
      <c r="B51" s="166"/>
      <c r="C51" s="167"/>
      <c r="D51" s="47" t="s">
        <v>98</v>
      </c>
      <c r="E51" s="48">
        <f>E52</f>
        <v>4000</v>
      </c>
      <c r="F51" s="90">
        <f>F52+F53</f>
        <v>0</v>
      </c>
      <c r="G51" s="93"/>
    </row>
    <row r="52" spans="1:7" x14ac:dyDescent="0.25">
      <c r="A52" s="168">
        <v>11</v>
      </c>
      <c r="B52" s="169"/>
      <c r="C52" s="170"/>
      <c r="D52" s="30" t="s">
        <v>66</v>
      </c>
      <c r="E52" s="49">
        <f>E53</f>
        <v>4000</v>
      </c>
      <c r="F52" s="91">
        <v>0</v>
      </c>
      <c r="G52" s="94"/>
    </row>
    <row r="53" spans="1:7" ht="25.5" x14ac:dyDescent="0.25">
      <c r="A53" s="161">
        <v>42</v>
      </c>
      <c r="B53" s="162"/>
      <c r="C53" s="163"/>
      <c r="D53" s="46" t="s">
        <v>95</v>
      </c>
      <c r="E53" s="49">
        <v>4000</v>
      </c>
      <c r="F53" s="91">
        <v>0</v>
      </c>
      <c r="G53" s="94"/>
    </row>
  </sheetData>
  <mergeCells count="46">
    <mergeCell ref="A8:C8"/>
    <mergeCell ref="A10:C10"/>
    <mergeCell ref="A14:C14"/>
    <mergeCell ref="A13:C13"/>
    <mergeCell ref="A12:C12"/>
    <mergeCell ref="A9:C9"/>
    <mergeCell ref="A46:C46"/>
    <mergeCell ref="A53:C53"/>
    <mergeCell ref="A51:C51"/>
    <mergeCell ref="A52:C52"/>
    <mergeCell ref="A48:C48"/>
    <mergeCell ref="A49:C49"/>
    <mergeCell ref="A50:C50"/>
    <mergeCell ref="A31:C31"/>
    <mergeCell ref="A32:C32"/>
    <mergeCell ref="A44:C44"/>
    <mergeCell ref="A45:C45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25:C25"/>
    <mergeCell ref="A26:C26"/>
    <mergeCell ref="A28:C28"/>
    <mergeCell ref="A29:C29"/>
    <mergeCell ref="A30:C30"/>
    <mergeCell ref="A4:G4"/>
    <mergeCell ref="A6:D6"/>
    <mergeCell ref="A7:D7"/>
    <mergeCell ref="A2:G2"/>
    <mergeCell ref="A1:D1"/>
    <mergeCell ref="A22:C22"/>
    <mergeCell ref="A23:C23"/>
    <mergeCell ref="A24:C24"/>
    <mergeCell ref="A18:C18"/>
    <mergeCell ref="A15:C15"/>
    <mergeCell ref="A21:C21"/>
    <mergeCell ref="A19:C19"/>
    <mergeCell ref="A20:C20"/>
    <mergeCell ref="A16:C16"/>
  </mergeCells>
  <pageMargins left="0.39370078740157483" right="0.39370078740157483" top="0.59055118110236227" bottom="0.59055118110236227" header="0.11811023622047245" footer="0.31496062992125984"/>
  <pageSetup paperSize="9" scale="75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rashoda'!Print_Area</vt:lpstr>
      <vt:lpstr>SAŽETAK!Print_Area</vt:lpstr>
      <vt:lpstr>' Račun prihoda i rashoda'!Print_Titles</vt:lpstr>
      <vt:lpstr>'POSEBNI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Mirjana Stanišak</cp:lastModifiedBy>
  <cp:lastPrinted>2026-07-14T12:02:25Z</cp:lastPrinted>
  <dcterms:created xsi:type="dcterms:W3CDTF">2022-08-12T12:51:27Z</dcterms:created>
  <dcterms:modified xsi:type="dcterms:W3CDTF">2026-07-31T11:51:51Z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